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'Sheet1'!$A$1:$F$662</definedName>
  </definedNames>
  <calcPr fullCalcOnLoad="1"/>
</workbook>
</file>

<file path=xl/sharedStrings.xml><?xml version="1.0" encoding="utf-8"?>
<sst xmlns="http://schemas.openxmlformats.org/spreadsheetml/2006/main" count="772" uniqueCount="300">
  <si>
    <t xml:space="preserve">GENERAL FUND REVENUES </t>
  </si>
  <si>
    <t>BUDGET</t>
  </si>
  <si>
    <t>FY 2013</t>
  </si>
  <si>
    <t xml:space="preserve">INTEREST/LATECHARGES </t>
  </si>
  <si>
    <t>EXCISE TAXES</t>
  </si>
  <si>
    <t>REGISTRATION FEES</t>
  </si>
  <si>
    <t>CLERKS FEES</t>
  </si>
  <si>
    <t>POLICE FINES AND FEES</t>
  </si>
  <si>
    <t>LIBRARY FINES/FEES</t>
  </si>
  <si>
    <t>MISCELLANEOUS REVENUES</t>
  </si>
  <si>
    <t>INVESTMENT INCOME</t>
  </si>
  <si>
    <t>MISCELLANEOUS FEDERAL REVENUE</t>
  </si>
  <si>
    <t>STATE REVENUE SHARING</t>
  </si>
  <si>
    <t>MISCELLANEOUS STATE REVENUE</t>
  </si>
  <si>
    <t>USE OF SURPLUS</t>
  </si>
  <si>
    <t>RECYCLING AREA FEES</t>
  </si>
  <si>
    <t>MDOT BLOCK GRANT</t>
  </si>
  <si>
    <t>CABLE FRANCHISE FEE</t>
  </si>
  <si>
    <t>BOAT EXCISE TAXES</t>
  </si>
  <si>
    <t>BUILDING PERMIT FEES</t>
  </si>
  <si>
    <t>POLICE REIMBURSEMENTS</t>
  </si>
  <si>
    <t>MOORING PERMITS</t>
  </si>
  <si>
    <t>POOL REVENUES</t>
  </si>
  <si>
    <t>SPECIAL FUNDS OVERHEAD</t>
  </si>
  <si>
    <t>OFFICERS ROW RENTALS</t>
  </si>
  <si>
    <t>Subtotal</t>
  </si>
  <si>
    <t>Expenditures by Department</t>
  </si>
  <si>
    <t>ADMINISTRATION</t>
  </si>
  <si>
    <t>ASSESSING/CODES PLANNING</t>
  </si>
  <si>
    <t>TOWN COUNCIL</t>
  </si>
  <si>
    <t>LEGAL AND AUDIT</t>
  </si>
  <si>
    <t>ELECTIONS</t>
  </si>
  <si>
    <t>BOARDS AND COMMISSIONS</t>
  </si>
  <si>
    <t>PUBLIC INFORMATION</t>
  </si>
  <si>
    <t>Subtotal General Government</t>
  </si>
  <si>
    <t>INSURANCE</t>
  </si>
  <si>
    <t>EMPLOYEE BENEFITS</t>
  </si>
  <si>
    <t>DEBT SERVICE</t>
  </si>
  <si>
    <t>CONTRIBUTIONS</t>
  </si>
  <si>
    <t>INTERGOVT. ASSESSMENTS</t>
  </si>
  <si>
    <t xml:space="preserve">Subtotal-Nondistributed </t>
  </si>
  <si>
    <t>POLICE DEPARTMENT</t>
  </si>
  <si>
    <t>ANIMAL CONTROL</t>
  </si>
  <si>
    <t>PUBLIC SAFETY COMMUNICATIONS</t>
  </si>
  <si>
    <t>WETeam</t>
  </si>
  <si>
    <t>FIRE DEPARTMENT</t>
  </si>
  <si>
    <t>FIRE POLICE UNIT</t>
  </si>
  <si>
    <t>MISC. PUBLIC PROTECTION</t>
  </si>
  <si>
    <t>EMERGENCY PREPAREDNESS</t>
  </si>
  <si>
    <t>Subtotal-Public Safety</t>
  </si>
  <si>
    <t>PUBLIC WORKS</t>
  </si>
  <si>
    <t>REFUSE DISPOSAL/RECYCLING</t>
  </si>
  <si>
    <t>Subtotal-Public Works</t>
  </si>
  <si>
    <t>HUMAN SERVICES</t>
  </si>
  <si>
    <t>LIBRARY</t>
  </si>
  <si>
    <t>FACILITIES MANAGEMENT</t>
  </si>
  <si>
    <t>TOWN HALL</t>
  </si>
  <si>
    <t>LIBRARY BUILDING</t>
  </si>
  <si>
    <t>TOWN CENTER FIRE STATION</t>
  </si>
  <si>
    <t>POLICE STATION</t>
  </si>
  <si>
    <t>CAPE COTTAGE FIRE STATION</t>
  </si>
  <si>
    <t>Subtotal-Facilities</t>
  </si>
  <si>
    <t xml:space="preserve">PARKS &amp; TOWN LANDS </t>
  </si>
  <si>
    <t>SCHOOL GROUNDS</t>
  </si>
  <si>
    <t>FORT WILLIAMS PARK</t>
  </si>
  <si>
    <t xml:space="preserve">POOL </t>
  </si>
  <si>
    <t>FITNESS CENTER</t>
  </si>
  <si>
    <t>TREES</t>
  </si>
  <si>
    <t>Subtotal-Parks and Recreation</t>
  </si>
  <si>
    <t>CAPITAL PROJECTS</t>
  </si>
  <si>
    <t>Grand Total</t>
  </si>
  <si>
    <t xml:space="preserve">Expenditures by Object </t>
  </si>
  <si>
    <t>FULL TIME PAYROLL</t>
  </si>
  <si>
    <t>PART TIME PAYROLL</t>
  </si>
  <si>
    <t>OVERTIME</t>
  </si>
  <si>
    <t>SOCIAL SECURITY</t>
  </si>
  <si>
    <t>TOTAL PERSONNEL</t>
  </si>
  <si>
    <t>TELEPHONE</t>
  </si>
  <si>
    <t>POWER</t>
  </si>
  <si>
    <t>WATER &amp; SEWER</t>
  </si>
  <si>
    <t>PRINTING AND ADVERTISING</t>
  </si>
  <si>
    <t>POSTAGE</t>
  </si>
  <si>
    <t>MILEAGE REIMBURSEMENTS</t>
  </si>
  <si>
    <t>CONFERENCES &amp; MEETINGS</t>
  </si>
  <si>
    <t>DUES &amp; MEMBERSHIPS</t>
  </si>
  <si>
    <t>TRAINING</t>
  </si>
  <si>
    <t>PROFESSIONAL SERVICES</t>
  </si>
  <si>
    <t>MISCELLANEOUS BOARDS</t>
  </si>
  <si>
    <t>TRASH DISPOSAL FEES</t>
  </si>
  <si>
    <t>INTERNET FEES</t>
  </si>
  <si>
    <t>EQUIPMENT RENTAL</t>
  </si>
  <si>
    <t>UNIFORMS</t>
  </si>
  <si>
    <t>EQUIPMENT MAINTENANCE</t>
  </si>
  <si>
    <t>OFFICE EQUIPMENT/MAINT</t>
  </si>
  <si>
    <t>BUILDING MAINTENANCE</t>
  </si>
  <si>
    <t>MISC. CONTRACTUAL SERVICES</t>
  </si>
  <si>
    <t>ROADS MAINTENANCE MATERIALS</t>
  </si>
  <si>
    <t>CONTINGENCY</t>
  </si>
  <si>
    <t>ALARM SYSTEMS</t>
  </si>
  <si>
    <t>PHYSICALS AND SHOTS</t>
  </si>
  <si>
    <t>OFFICE SUPPLIES</t>
  </si>
  <si>
    <t xml:space="preserve">GASOLINE/DIESEL FUEL </t>
  </si>
  <si>
    <t>HEAT</t>
  </si>
  <si>
    <t>MISC. SUPPLIES</t>
  </si>
  <si>
    <t>BOOKS/AV ETC.</t>
  </si>
  <si>
    <t>GROUNDS MATERIAL</t>
  </si>
  <si>
    <t>OUTLAY</t>
  </si>
  <si>
    <t>SCHOOL CONTRACTED</t>
  </si>
  <si>
    <t>STREET LIGHTS</t>
  </si>
  <si>
    <t>HYDRANT RENTAL</t>
  </si>
  <si>
    <t>VOLUNTEER/STAFF APPRECIATION</t>
  </si>
  <si>
    <t>SUBTOTAL PERSONNEL</t>
  </si>
  <si>
    <t>PRINTING &amp; ADVERTISING</t>
  </si>
  <si>
    <t>TRAVEL</t>
  </si>
  <si>
    <t>INTERNET-ON-LINE CHARGES</t>
  </si>
  <si>
    <t>RECORDS PRESERVATION</t>
  </si>
  <si>
    <t>OFFICE EQUIPMENT</t>
  </si>
  <si>
    <t>COMPUTER MAINTENANCE</t>
  </si>
  <si>
    <t>SCHOOL NETWORK ASSISTANCE</t>
  </si>
  <si>
    <t>SUBTOTAL</t>
  </si>
  <si>
    <t>ASSESSING/CODES/PLANNING</t>
  </si>
  <si>
    <t>CELLULAR PHONE</t>
  </si>
  <si>
    <t>GIS MAINTENANCE</t>
  </si>
  <si>
    <t>PLANNING CONSULTING</t>
  </si>
  <si>
    <t>CODES TECHNICAL SUPPORT</t>
  </si>
  <si>
    <t>OFFICE EQUIP MAINTENANCE</t>
  </si>
  <si>
    <t>MISCELLANEOUS SUPPLIES</t>
  </si>
  <si>
    <t>BOOKS/PUBLICATIONS</t>
  </si>
  <si>
    <t>TOTAL ACP</t>
  </si>
  <si>
    <t>DUES AND MEMBERSHIPS</t>
  </si>
  <si>
    <t>CONFERENCES AND MEETINGS</t>
  </si>
  <si>
    <t>LEGAL &amp; AUDIT</t>
  </si>
  <si>
    <t>LEGAL SERVICES</t>
  </si>
  <si>
    <t>AUDIT SERVICES</t>
  </si>
  <si>
    <t>ARTS COMMISSION/ARTS SUPPORT</t>
  </si>
  <si>
    <t>PLANNING BOARD</t>
  </si>
  <si>
    <t>CONSERVATION COMMISSION</t>
  </si>
  <si>
    <t>RECYCLING COMMITTEE</t>
  </si>
  <si>
    <t>SPECIAL COMMITTEES</t>
  </si>
  <si>
    <t>MISCELLANEOUS INSURANCE</t>
  </si>
  <si>
    <t>SELF INSURANCE/DISASTER RECOVERY</t>
  </si>
  <si>
    <t>ME STATE RETIREMENT</t>
  </si>
  <si>
    <t>ICMA 401A PLAN-(RETIREMENT)</t>
  </si>
  <si>
    <t>DISABILITY PLAN</t>
  </si>
  <si>
    <t>HEALTH INSURANCE</t>
  </si>
  <si>
    <t>WORKERS COMPENSATION</t>
  </si>
  <si>
    <t>GROUP LIFE INSURANCE</t>
  </si>
  <si>
    <t>UNEMPLOYMENT COMP</t>
  </si>
  <si>
    <t>VACATION-SICK ACCRUAL</t>
  </si>
  <si>
    <t>SALARY-WAGE ADJ. ACCT</t>
  </si>
  <si>
    <t>WELLNESS PROGRAM</t>
  </si>
  <si>
    <t>PRINCIPAL</t>
  </si>
  <si>
    <t>TOWN FARM AND ADA</t>
  </si>
  <si>
    <t>GULL CREST PURCHASE BOND</t>
  </si>
  <si>
    <t>FIRE TRUCK PURCHASE</t>
  </si>
  <si>
    <t>POOL PROJECT</t>
  </si>
  <si>
    <t>GULL CREST PROJECT</t>
  </si>
  <si>
    <t>PUBLIC SAFETY BUILDINGS</t>
  </si>
  <si>
    <t>NEW COMMUNITY CENTER</t>
  </si>
  <si>
    <t>SEWER/ROAD REHABILITATION 2006</t>
  </si>
  <si>
    <t>TOWN CENTER/OTHER- 2008</t>
  </si>
  <si>
    <t>TOTAL PRINCIPAL</t>
  </si>
  <si>
    <t>INTEREST</t>
  </si>
  <si>
    <t>TOTAL INTEREST</t>
  </si>
  <si>
    <t>PAYING AGENT FEES</t>
  </si>
  <si>
    <t>DEBT STABILIZATION FUND</t>
  </si>
  <si>
    <t>LESS FROM COMMUNITY SERVICES</t>
  </si>
  <si>
    <t>OVERTIME PAYROLL</t>
  </si>
  <si>
    <t>SPECIAL ASSIGNMENTS</t>
  </si>
  <si>
    <t>CONTRACTED CRIME LAB SERVICES</t>
  </si>
  <si>
    <t>VEHICLE MAINTENANCE</t>
  </si>
  <si>
    <t>RADIO MAINTENANCE</t>
  </si>
  <si>
    <t>MISC. CONTRACT. SVCS.</t>
  </si>
  <si>
    <t>COURSE REIMBURSEMENTS</t>
  </si>
  <si>
    <t>GASOLINE</t>
  </si>
  <si>
    <t>MINOR EQUIPMENT</t>
  </si>
  <si>
    <t>DISPATCHING</t>
  </si>
  <si>
    <t>CELLULAR TELEPHONES</t>
  </si>
  <si>
    <t>HYDRANT SHOVELING</t>
  </si>
  <si>
    <t>RADIO/PAGER MAINTENANCE</t>
  </si>
  <si>
    <t>FIRE PREVENTION SUPPLIES</t>
  </si>
  <si>
    <t>HARBOR ENFORCEMENT EXP.</t>
  </si>
  <si>
    <t>FIRE/POLICE UNIT</t>
  </si>
  <si>
    <t>COMMUNITY LIAISON EXPENSES</t>
  </si>
  <si>
    <t>WATER AND SEWER</t>
  </si>
  <si>
    <t>TRAINING &amp; ALLOWANCES</t>
  </si>
  <si>
    <t>UNIFORM RENTAL</t>
  </si>
  <si>
    <t>SAFETY EQUIPMENT</t>
  </si>
  <si>
    <t>RADIO EQUIPMENT MAINTENANCE</t>
  </si>
  <si>
    <t>TRAFFIC SIGNAL MAINTENANCE</t>
  </si>
  <si>
    <t>CONTRACTED STORM DRAIN MAINTENANCE</t>
  </si>
  <si>
    <t>PAVEMENT MARKINGS</t>
  </si>
  <si>
    <t>MAILBOX MATERIALS</t>
  </si>
  <si>
    <t>CURBING REPAIR</t>
  </si>
  <si>
    <t>ALARM SYSTEM MONITORING</t>
  </si>
  <si>
    <t>PHYSICALS AND DRUG TESTING</t>
  </si>
  <si>
    <t>MINOR EQUIP &amp; TOOLS</t>
  </si>
  <si>
    <t>AGGREGATE &amp; LOAM</t>
  </si>
  <si>
    <t>WINTER SAND</t>
  </si>
  <si>
    <t>SALT &amp; CHLORIDE</t>
  </si>
  <si>
    <t>COLD BITUMINOUS MIX</t>
  </si>
  <si>
    <t>GUARDRAIL REPAIRS</t>
  </si>
  <si>
    <t>STREET &amp; REGULATORY SIGNAGE</t>
  </si>
  <si>
    <t>STORM DRAIN MAINTENANCE</t>
  </si>
  <si>
    <t>MS4 STORMWATER PROGRAM</t>
  </si>
  <si>
    <t>DIESEL FUEL</t>
  </si>
  <si>
    <t>REFUSE DISPOSAL</t>
  </si>
  <si>
    <t>RECYCLING PRINTING &amp; PROMOTION</t>
  </si>
  <si>
    <t>ECOMAINE FEES</t>
  </si>
  <si>
    <t>DEMOLITION MATERIAL DISPOSAL</t>
  </si>
  <si>
    <t xml:space="preserve">HAZARDOUS MATERIALS DISPOSAL </t>
  </si>
  <si>
    <t>MISC. CONTRACT SVCS.</t>
  </si>
  <si>
    <t>ALARM SERVICE</t>
  </si>
  <si>
    <t>VNA/HOSPICE</t>
  </si>
  <si>
    <t>COMMUNITY HEALTH SRVS</t>
  </si>
  <si>
    <t>COMMUNITY COUNSELING</t>
  </si>
  <si>
    <t>THERAPEUTIC RECREATION</t>
  </si>
  <si>
    <t>INGRAHAM VOLUNTEERS</t>
  </si>
  <si>
    <t>SEN CITIZEN TRANS</t>
  </si>
  <si>
    <t>S. ME SENIOR CITIZENS</t>
  </si>
  <si>
    <t>PROP/THE OPPORTUNITY ALLIANCE</t>
  </si>
  <si>
    <t>RTP</t>
  </si>
  <si>
    <t>FAMILY CRISIS SHELTER</t>
  </si>
  <si>
    <t>DAY ONE</t>
  </si>
  <si>
    <t>HOSPICE OF SOUTHERN MAINE</t>
  </si>
  <si>
    <t>SEXUAL ASSAULT RES. SVCS.</t>
  </si>
  <si>
    <t>RED CROSS-PORTLAND CHAPTER</t>
  </si>
  <si>
    <t>INDEPENDENT TRANSPORTATION NETWORK</t>
  </si>
  <si>
    <t>GENERAL ASSISTANCE</t>
  </si>
  <si>
    <t xml:space="preserve">PROFESSIONAL SERVICES-PROGRAMS </t>
  </si>
  <si>
    <t>BOOKS &amp; PERIODICALS</t>
  </si>
  <si>
    <t>AUDIO VISUAL MATERIALS</t>
  </si>
  <si>
    <t>ELECTRONIC RESOURCES</t>
  </si>
  <si>
    <t>CAPE PRESERVATION SOCIETY</t>
  </si>
  <si>
    <t xml:space="preserve">GREATER PTLD ECON DEV COMM </t>
  </si>
  <si>
    <t>FAMILY FUN DAY</t>
  </si>
  <si>
    <t xml:space="preserve">CABLE PART TIME PAYROLL </t>
  </si>
  <si>
    <t>PART TIME WEBMASTER</t>
  </si>
  <si>
    <t xml:space="preserve">FACILITIES MANAGEMENT </t>
  </si>
  <si>
    <t>CONSOLIDATED BUILDING MAINT.</t>
  </si>
  <si>
    <t xml:space="preserve">MISCELLANEOUS CONTRACTURAL SERVICES </t>
  </si>
  <si>
    <t xml:space="preserve">TOWN HALL </t>
  </si>
  <si>
    <t xml:space="preserve">LIBRARY BUILDING </t>
  </si>
  <si>
    <t>TOWN CENTER  FIRE STATION</t>
  </si>
  <si>
    <t>CONTRACTED CUSTODIAL SERVICES</t>
  </si>
  <si>
    <t>ENGINE ONE</t>
  </si>
  <si>
    <t xml:space="preserve">PARKS and TOWN LANDS </t>
  </si>
  <si>
    <t>WATER</t>
  </si>
  <si>
    <t>COMMUNITY PLAYGROUND MAINTENANCE</t>
  </si>
  <si>
    <t>IRRIGATION MAINT. AND SUPPLIES</t>
  </si>
  <si>
    <t>LIONS' FIELD IMPROVEMENTS</t>
  </si>
  <si>
    <t>PARKS</t>
  </si>
  <si>
    <t>SCHOOL GROUNDS &amp; ATHLETIC FIELDS</t>
  </si>
  <si>
    <t>CONTRACTED SCHOOL PLOWING</t>
  </si>
  <si>
    <t>ANNUAL CONTRIBUTION TO TURF FIELD REP.</t>
  </si>
  <si>
    <t>IRRIGATION MAINT.  AND SUPPLIES</t>
  </si>
  <si>
    <t>TREE PLANTING AND MAINTENANCE</t>
  </si>
  <si>
    <t>STONE WALL REPAIRS</t>
  </si>
  <si>
    <t>BATTERY &amp; MANSION SECURITY</t>
  </si>
  <si>
    <t>FENCING &amp; GATE MAINTENANCE</t>
  </si>
  <si>
    <t>ALARM MONITORING</t>
  </si>
  <si>
    <t>MAINT MATERIAL</t>
  </si>
  <si>
    <t>LOWER TENNIS COURT REHABILITATION</t>
  </si>
  <si>
    <t>DONALD RICHARDS POOL</t>
  </si>
  <si>
    <t xml:space="preserve">INDEPENDENT CONTRACTORS </t>
  </si>
  <si>
    <t>CONTRACTED CUSTODIAL SVCS.</t>
  </si>
  <si>
    <t>OUTLAY-WEIGHT ROOM EQUIP.</t>
  </si>
  <si>
    <t>TOTAL</t>
  </si>
  <si>
    <t xml:space="preserve">INTERGOVERNMENTAL </t>
  </si>
  <si>
    <t>GPCOG DUES &amp; FEES</t>
  </si>
  <si>
    <t xml:space="preserve">MMA DUES </t>
  </si>
  <si>
    <t>INTERGOVERNMENTAL ASSMTS.</t>
  </si>
  <si>
    <t>CIP ITEMS</t>
  </si>
  <si>
    <t>GRAND TOTAL-MUNICIPAL GENERAL FUND</t>
  </si>
  <si>
    <t>EXPENDITURES</t>
  </si>
  <si>
    <t>FY 2014</t>
  </si>
  <si>
    <t>ASSESSMENTS and TRANSFERS</t>
  </si>
  <si>
    <t>TRANSFER TO RESCUE FUND</t>
  </si>
  <si>
    <t>CONTRACTED DISPATCHING WITH PORTLAND</t>
  </si>
  <si>
    <t>CONTRACTED SVCS. WITH SOUTH PORTLAND</t>
  </si>
  <si>
    <t>ANIMAL FEES- ANIMAL REFUGE LEAGUE</t>
  </si>
  <si>
    <t>INTERGOVERNMENTAL AND OTHER</t>
  </si>
  <si>
    <t>GREENBELT TRAILS MAINT- ENCROACHMENT</t>
  </si>
  <si>
    <t>Managers</t>
  </si>
  <si>
    <t xml:space="preserve">Finance Committee </t>
  </si>
  <si>
    <t>MANAGER'S</t>
  </si>
  <si>
    <t xml:space="preserve">FINANCE COMMITTEE </t>
  </si>
  <si>
    <t xml:space="preserve">Department Line Item FINANCE COMMITTEE  </t>
  </si>
  <si>
    <t>$ Change</t>
  </si>
  <si>
    <t>% Change</t>
  </si>
  <si>
    <t>FY 13  to FY 14</t>
  </si>
  <si>
    <t>TOWN SERVICES</t>
  </si>
  <si>
    <t>REVENUE</t>
  </si>
  <si>
    <t>NET TO TAXES</t>
  </si>
  <si>
    <t>TOWN  SERVICES</t>
  </si>
  <si>
    <t>TAX RATES (Rounded to nearest ¢)</t>
  </si>
  <si>
    <t xml:space="preserve">Summary of Municipal Budget as of April 2 2013 </t>
  </si>
  <si>
    <t>Change from</t>
  </si>
  <si>
    <t>Original Budget</t>
  </si>
  <si>
    <t>LAND ACQUISITION FUND 1 CENT  PER FOSP RECOMMENDATION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</si>
</sst>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"/>
    <numFmt numFmtId="168" formatCode="_(* #,##0.0_);_(* \(#,##0.0\);_(* &quot;-&quot;??_);_(@_)"/>
    <numFmt numFmtId="169" formatCode="&quot;$&quot;#,##0;&quot;$&quot;\(#,##0\)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64" fontId="1" fillId="3" borderId="1" xfId="15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165" fontId="0" fillId="0" borderId="1" xfId="17" applyNumberFormat="1" applyFont="1" applyFill="1" applyBorder="1" applyAlignment="1">
      <alignment/>
    </xf>
    <xf numFmtId="165" fontId="1" fillId="0" borderId="1" xfId="17" applyNumberFormat="1" applyFont="1" applyFill="1" applyBorder="1" applyAlignment="1">
      <alignment/>
    </xf>
    <xf numFmtId="165" fontId="1" fillId="0" borderId="1" xfId="17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164" fontId="0" fillId="0" borderId="0" xfId="15" applyNumberFormat="1" applyFont="1" applyBorder="1" applyAlignment="1">
      <alignment/>
    </xf>
    <xf numFmtId="164" fontId="0" fillId="0" borderId="1" xfId="15" applyNumberFormat="1" applyFont="1" applyBorder="1" applyAlignment="1">
      <alignment horizontal="center"/>
    </xf>
    <xf numFmtId="164" fontId="1" fillId="0" borderId="1" xfId="15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15" applyNumberFormat="1" applyFont="1" applyBorder="1" applyAlignment="1">
      <alignment/>
    </xf>
    <xf numFmtId="3" fontId="1" fillId="0" borderId="1" xfId="15" applyNumberFormat="1" applyFont="1" applyBorder="1" applyAlignment="1">
      <alignment/>
    </xf>
    <xf numFmtId="0" fontId="0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164" fontId="4" fillId="0" borderId="1" xfId="15" applyNumberFormat="1" applyFont="1" applyBorder="1" applyAlignment="1">
      <alignment horizontal="right" vertical="top" wrapText="1"/>
    </xf>
    <xf numFmtId="164" fontId="3" fillId="0" borderId="1" xfId="15" applyNumberFormat="1" applyFont="1" applyBorder="1" applyAlignment="1">
      <alignment horizontal="right" vertical="top" wrapText="1"/>
    </xf>
    <xf numFmtId="164" fontId="0" fillId="0" borderId="1" xfId="15" applyNumberFormat="1" applyFont="1" applyBorder="1" applyAlignment="1">
      <alignment vertical="top" wrapText="1"/>
    </xf>
    <xf numFmtId="164" fontId="4" fillId="0" borderId="1" xfId="15" applyNumberFormat="1" applyFont="1" applyBorder="1" applyAlignment="1">
      <alignment vertical="top" wrapText="1"/>
    </xf>
    <xf numFmtId="3" fontId="0" fillId="0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41" fontId="1" fillId="0" borderId="1" xfId="15" applyNumberFormat="1" applyFont="1" applyBorder="1" applyAlignment="1">
      <alignment/>
    </xf>
    <xf numFmtId="164" fontId="0" fillId="0" borderId="1" xfId="15" applyNumberFormat="1" applyFont="1" applyBorder="1" applyAlignment="1">
      <alignment horizontal="right"/>
    </xf>
    <xf numFmtId="164" fontId="0" fillId="0" borderId="1" xfId="15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164" fontId="0" fillId="0" borderId="1" xfId="15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1" fillId="6" borderId="1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3" borderId="1" xfId="0" applyFont="1" applyFill="1" applyBorder="1" applyAlignment="1">
      <alignment/>
    </xf>
    <xf numFmtId="41" fontId="1" fillId="0" borderId="1" xfId="15" applyNumberFormat="1" applyFont="1" applyBorder="1" applyAlignment="1">
      <alignment horizontal="center"/>
    </xf>
    <xf numFmtId="41" fontId="0" fillId="0" borderId="1" xfId="15" applyNumberFormat="1" applyFont="1" applyFill="1" applyBorder="1" applyAlignment="1">
      <alignment horizontal="right"/>
    </xf>
    <xf numFmtId="164" fontId="0" fillId="0" borderId="1" xfId="15" applyNumberFormat="1" applyFont="1" applyBorder="1" applyAlignment="1">
      <alignment/>
    </xf>
    <xf numFmtId="0" fontId="1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5" fontId="1" fillId="0" borderId="1" xfId="17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41" fontId="4" fillId="0" borderId="3" xfId="0" applyNumberFormat="1" applyFont="1" applyBorder="1" applyAlignment="1">
      <alignment/>
    </xf>
    <xf numFmtId="41" fontId="3" fillId="0" borderId="3" xfId="0" applyNumberFormat="1" applyFont="1" applyBorder="1" applyAlignment="1">
      <alignment/>
    </xf>
    <xf numFmtId="3" fontId="0" fillId="0" borderId="1" xfId="15" applyNumberFormat="1" applyFont="1" applyBorder="1" applyAlignment="1">
      <alignment/>
    </xf>
    <xf numFmtId="3" fontId="1" fillId="0" borderId="1" xfId="15" applyNumberFormat="1" applyFont="1" applyBorder="1" applyAlignment="1">
      <alignment/>
    </xf>
    <xf numFmtId="164" fontId="1" fillId="0" borderId="1" xfId="15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4" fontId="0" fillId="0" borderId="0" xfId="17" applyFont="1" applyBorder="1" applyAlignment="1">
      <alignment/>
    </xf>
    <xf numFmtId="44" fontId="1" fillId="0" borderId="0" xfId="17" applyFont="1" applyBorder="1" applyAlignment="1">
      <alignment/>
    </xf>
    <xf numFmtId="166" fontId="1" fillId="0" borderId="1" xfId="21" applyNumberFormat="1" applyFont="1" applyBorder="1" applyAlignment="1">
      <alignment/>
    </xf>
    <xf numFmtId="165" fontId="1" fillId="0" borderId="1" xfId="17" applyNumberFormat="1" applyFont="1" applyFill="1" applyBorder="1" applyAlignment="1">
      <alignment horizontal="center"/>
    </xf>
    <xf numFmtId="165" fontId="1" fillId="0" borderId="1" xfId="17" applyNumberFormat="1" applyFont="1" applyBorder="1" applyAlignment="1">
      <alignment horizontal="center"/>
    </xf>
    <xf numFmtId="0" fontId="8" fillId="7" borderId="1" xfId="0" applyFont="1" applyFill="1" applyBorder="1" applyAlignment="1">
      <alignment/>
    </xf>
    <xf numFmtId="9" fontId="1" fillId="0" borderId="1" xfId="21" applyFont="1" applyBorder="1" applyAlignment="1">
      <alignment/>
    </xf>
    <xf numFmtId="0" fontId="8" fillId="0" borderId="1" xfId="0" applyFont="1" applyBorder="1" applyAlignment="1">
      <alignment/>
    </xf>
    <xf numFmtId="44" fontId="1" fillId="0" borderId="1" xfId="17" applyFont="1" applyBorder="1" applyAlignment="1">
      <alignment/>
    </xf>
    <xf numFmtId="44" fontId="1" fillId="0" borderId="1" xfId="17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64"/>
  <sheetViews>
    <sheetView tabSelected="1" workbookViewId="0" topLeftCell="A1">
      <selection activeCell="B483" sqref="B483"/>
    </sheetView>
  </sheetViews>
  <sheetFormatPr defaultColWidth="9.140625" defaultRowHeight="12" customHeight="1"/>
  <cols>
    <col min="1" max="1" width="7.7109375" style="16" bestFit="1" customWidth="1"/>
    <col min="2" max="2" width="61.28125" style="17" bestFit="1" customWidth="1"/>
    <col min="3" max="3" width="17.57421875" style="18" bestFit="1" customWidth="1"/>
    <col min="4" max="4" width="21.57421875" style="18" bestFit="1" customWidth="1"/>
    <col min="5" max="5" width="15.421875" style="7" bestFit="1" customWidth="1"/>
    <col min="6" max="6" width="14.421875" style="7" bestFit="1" customWidth="1"/>
    <col min="7" max="16384" width="9.140625" style="7" customWidth="1"/>
  </cols>
  <sheetData>
    <row r="1" spans="2:6" ht="12.75">
      <c r="B1" s="76"/>
      <c r="C1" s="69" t="s">
        <v>2</v>
      </c>
      <c r="D1" s="69" t="s">
        <v>275</v>
      </c>
      <c r="E1" s="21" t="s">
        <v>288</v>
      </c>
      <c r="F1" s="21" t="s">
        <v>289</v>
      </c>
    </row>
    <row r="2" spans="2:6" ht="12.75">
      <c r="B2" s="5" t="s">
        <v>296</v>
      </c>
      <c r="C2" s="70" t="s">
        <v>1</v>
      </c>
      <c r="D2" s="70" t="s">
        <v>1</v>
      </c>
      <c r="E2" s="21" t="s">
        <v>290</v>
      </c>
      <c r="F2" s="21" t="s">
        <v>290</v>
      </c>
    </row>
    <row r="3" spans="2:6" ht="12.75">
      <c r="B3" s="5"/>
      <c r="C3" s="5"/>
      <c r="D3" s="5"/>
      <c r="E3" s="5"/>
      <c r="F3" s="77"/>
    </row>
    <row r="4" spans="2:6" ht="12.75">
      <c r="B4" s="71" t="s">
        <v>274</v>
      </c>
      <c r="C4" s="5"/>
      <c r="D4" s="5"/>
      <c r="E4" s="5"/>
      <c r="F4" s="72"/>
    </row>
    <row r="5" spans="2:6" ht="12.75">
      <c r="B5" s="5" t="s">
        <v>291</v>
      </c>
      <c r="C5" s="56">
        <v>8865608</v>
      </c>
      <c r="D5" s="56">
        <v>9032363</v>
      </c>
      <c r="E5" s="56">
        <f aca="true" t="shared" si="0" ref="E5:E12">SUM(D5-C5)</f>
        <v>166755</v>
      </c>
      <c r="F5" s="68">
        <f>SUM(E5/C5)</f>
        <v>0.018809200677494427</v>
      </c>
    </row>
    <row r="6" spans="2:6" ht="12.75">
      <c r="B6" s="73" t="s">
        <v>292</v>
      </c>
      <c r="C6" s="56"/>
      <c r="D6" s="56"/>
      <c r="E6" s="56">
        <f t="shared" si="0"/>
        <v>0</v>
      </c>
      <c r="F6" s="68"/>
    </row>
    <row r="7" spans="2:6" ht="12.75">
      <c r="B7" s="5" t="s">
        <v>291</v>
      </c>
      <c r="C7" s="13">
        <v>3306400</v>
      </c>
      <c r="D7" s="13">
        <v>3398500</v>
      </c>
      <c r="E7" s="56">
        <f t="shared" si="0"/>
        <v>92100</v>
      </c>
      <c r="F7" s="68">
        <f aca="true" t="shared" si="1" ref="F7:F12">SUM(E7/C7)</f>
        <v>0.027855068957173965</v>
      </c>
    </row>
    <row r="8" spans="2:6" ht="12.75">
      <c r="B8" s="73" t="s">
        <v>293</v>
      </c>
      <c r="C8" s="56"/>
      <c r="D8" s="56"/>
      <c r="E8" s="56">
        <f t="shared" si="0"/>
        <v>0</v>
      </c>
      <c r="F8" s="68"/>
    </row>
    <row r="9" spans="2:6" ht="12.75">
      <c r="B9" s="5" t="s">
        <v>294</v>
      </c>
      <c r="C9" s="56">
        <f>SUM(C5-C7)</f>
        <v>5559208</v>
      </c>
      <c r="D9" s="56">
        <f>SUM(D5-D7)</f>
        <v>5633863</v>
      </c>
      <c r="E9" s="56">
        <f t="shared" si="0"/>
        <v>74655</v>
      </c>
      <c r="F9" s="68">
        <f t="shared" si="1"/>
        <v>0.013429071191435903</v>
      </c>
    </row>
    <row r="10" spans="2:6" ht="12.75">
      <c r="B10" s="5"/>
      <c r="C10" s="74"/>
      <c r="D10" s="74"/>
      <c r="E10" s="56">
        <f t="shared" si="0"/>
        <v>0</v>
      </c>
      <c r="F10" s="68"/>
    </row>
    <row r="11" spans="2:6" ht="12.75">
      <c r="B11" s="73" t="s">
        <v>295</v>
      </c>
      <c r="C11" s="74"/>
      <c r="D11" s="74"/>
      <c r="E11" s="56">
        <f t="shared" si="0"/>
        <v>0</v>
      </c>
      <c r="F11" s="68"/>
    </row>
    <row r="12" spans="2:6" ht="12.75">
      <c r="B12" s="5" t="s">
        <v>291</v>
      </c>
      <c r="C12" s="75">
        <v>3.37</v>
      </c>
      <c r="D12" s="75">
        <v>3.43</v>
      </c>
      <c r="E12" s="74">
        <f t="shared" si="0"/>
        <v>0.06000000000000005</v>
      </c>
      <c r="F12" s="68">
        <f t="shared" si="1"/>
        <v>0.017804154302670638</v>
      </c>
    </row>
    <row r="13" spans="2:6" ht="12.75">
      <c r="B13" s="5"/>
      <c r="C13" s="74"/>
      <c r="D13" s="74"/>
      <c r="E13" s="56"/>
      <c r="F13" s="68"/>
    </row>
    <row r="18" spans="1:73" s="8" customFormat="1" ht="12" customHeight="1">
      <c r="A18" s="1"/>
      <c r="B18" s="2" t="s">
        <v>0</v>
      </c>
      <c r="C18" s="3" t="s">
        <v>283</v>
      </c>
      <c r="D18" s="3" t="s">
        <v>284</v>
      </c>
      <c r="E18" s="65" t="s">
        <v>297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</row>
    <row r="19" spans="1:5" ht="12" customHeight="1">
      <c r="A19" s="1"/>
      <c r="B19" s="1"/>
      <c r="C19" s="6" t="s">
        <v>275</v>
      </c>
      <c r="D19" s="6" t="s">
        <v>275</v>
      </c>
      <c r="E19" s="65" t="s">
        <v>298</v>
      </c>
    </row>
    <row r="20" spans="1:4" ht="12" customHeight="1">
      <c r="A20" s="9">
        <v>307</v>
      </c>
      <c r="B20" s="10" t="s">
        <v>3</v>
      </c>
      <c r="C20" s="12">
        <v>27000</v>
      </c>
      <c r="D20" s="12">
        <v>27000</v>
      </c>
    </row>
    <row r="21" spans="1:4" ht="12" customHeight="1">
      <c r="A21" s="9">
        <v>318</v>
      </c>
      <c r="B21" s="10" t="s">
        <v>4</v>
      </c>
      <c r="C21" s="12">
        <v>1700000</v>
      </c>
      <c r="D21" s="12">
        <v>1700000</v>
      </c>
    </row>
    <row r="22" spans="1:4" ht="12" customHeight="1">
      <c r="A22" s="9">
        <v>320</v>
      </c>
      <c r="B22" s="10" t="s">
        <v>5</v>
      </c>
      <c r="C22" s="12">
        <v>24000</v>
      </c>
      <c r="D22" s="12">
        <v>24000</v>
      </c>
    </row>
    <row r="23" spans="1:4" ht="12" customHeight="1">
      <c r="A23" s="9">
        <v>321</v>
      </c>
      <c r="B23" s="10" t="s">
        <v>6</v>
      </c>
      <c r="C23" s="12">
        <v>13000</v>
      </c>
      <c r="D23" s="12">
        <v>13000</v>
      </c>
    </row>
    <row r="24" spans="1:4" ht="12" customHeight="1">
      <c r="A24" s="9">
        <v>324</v>
      </c>
      <c r="B24" s="10" t="s">
        <v>7</v>
      </c>
      <c r="C24" s="12">
        <v>7000</v>
      </c>
      <c r="D24" s="12">
        <v>7000</v>
      </c>
    </row>
    <row r="25" spans="1:4" ht="12" customHeight="1">
      <c r="A25" s="9">
        <v>325</v>
      </c>
      <c r="B25" s="10" t="s">
        <v>8</v>
      </c>
      <c r="C25" s="12">
        <v>7000</v>
      </c>
      <c r="D25" s="12">
        <v>7000</v>
      </c>
    </row>
    <row r="26" spans="1:4" ht="12" customHeight="1">
      <c r="A26" s="9">
        <v>326</v>
      </c>
      <c r="B26" s="10" t="s">
        <v>9</v>
      </c>
      <c r="C26" s="12">
        <v>35000</v>
      </c>
      <c r="D26" s="12">
        <v>35000</v>
      </c>
    </row>
    <row r="27" spans="1:4" ht="12" customHeight="1">
      <c r="A27" s="9">
        <v>327</v>
      </c>
      <c r="B27" s="10" t="s">
        <v>10</v>
      </c>
      <c r="C27" s="12">
        <v>45000</v>
      </c>
      <c r="D27" s="12">
        <v>45000</v>
      </c>
    </row>
    <row r="28" spans="1:4" ht="12" customHeight="1">
      <c r="A28" s="9">
        <v>329</v>
      </c>
      <c r="B28" s="10" t="s">
        <v>11</v>
      </c>
      <c r="C28" s="12">
        <v>100</v>
      </c>
      <c r="D28" s="12">
        <v>100</v>
      </c>
    </row>
    <row r="29" spans="1:4" ht="12" customHeight="1">
      <c r="A29" s="9">
        <v>331</v>
      </c>
      <c r="B29" s="10" t="s">
        <v>12</v>
      </c>
      <c r="C29" s="12">
        <v>640000</v>
      </c>
      <c r="D29" s="12">
        <v>640000</v>
      </c>
    </row>
    <row r="30" spans="1:4" ht="12" customHeight="1">
      <c r="A30" s="9">
        <v>332</v>
      </c>
      <c r="B30" s="10" t="s">
        <v>13</v>
      </c>
      <c r="C30" s="12">
        <v>35000</v>
      </c>
      <c r="D30" s="12">
        <v>35000</v>
      </c>
    </row>
    <row r="31" spans="1:4" ht="12" customHeight="1">
      <c r="A31" s="9">
        <v>333</v>
      </c>
      <c r="B31" s="10" t="s">
        <v>14</v>
      </c>
      <c r="C31" s="12">
        <v>352000</v>
      </c>
      <c r="D31" s="12">
        <v>352000</v>
      </c>
    </row>
    <row r="32" spans="1:4" ht="12" customHeight="1">
      <c r="A32" s="9">
        <v>335</v>
      </c>
      <c r="B32" s="10" t="s">
        <v>15</v>
      </c>
      <c r="C32" s="12">
        <v>85000</v>
      </c>
      <c r="D32" s="12">
        <v>85000</v>
      </c>
    </row>
    <row r="33" spans="1:4" ht="12" customHeight="1">
      <c r="A33" s="9">
        <v>336</v>
      </c>
      <c r="B33" s="10" t="s">
        <v>16</v>
      </c>
      <c r="C33" s="12">
        <v>81900</v>
      </c>
      <c r="D33" s="12">
        <v>81900</v>
      </c>
    </row>
    <row r="34" spans="1:4" ht="12" customHeight="1">
      <c r="A34" s="9">
        <v>339</v>
      </c>
      <c r="B34" s="10" t="s">
        <v>17</v>
      </c>
      <c r="C34" s="12">
        <v>155000</v>
      </c>
      <c r="D34" s="12">
        <v>155000</v>
      </c>
    </row>
    <row r="35" spans="1:4" ht="12" customHeight="1">
      <c r="A35" s="9">
        <v>359</v>
      </c>
      <c r="B35" s="10" t="s">
        <v>18</v>
      </c>
      <c r="C35" s="12">
        <v>16000</v>
      </c>
      <c r="D35" s="12">
        <v>16000</v>
      </c>
    </row>
    <row r="36" spans="1:4" ht="12" customHeight="1">
      <c r="A36" s="9">
        <v>410</v>
      </c>
      <c r="B36" s="10" t="s">
        <v>19</v>
      </c>
      <c r="C36" s="12">
        <v>90000</v>
      </c>
      <c r="D36" s="12">
        <v>90000</v>
      </c>
    </row>
    <row r="37" spans="1:4" ht="12" customHeight="1">
      <c r="A37" s="9">
        <v>514</v>
      </c>
      <c r="B37" s="10" t="s">
        <v>20</v>
      </c>
      <c r="C37" s="12">
        <v>4500</v>
      </c>
      <c r="D37" s="12">
        <v>4500</v>
      </c>
    </row>
    <row r="38" spans="1:4" ht="12" customHeight="1">
      <c r="A38" s="9">
        <v>525</v>
      </c>
      <c r="B38" s="10" t="s">
        <v>21</v>
      </c>
      <c r="C38" s="12">
        <v>4000</v>
      </c>
      <c r="D38" s="12">
        <v>4000</v>
      </c>
    </row>
    <row r="39" spans="1:4" ht="12" customHeight="1">
      <c r="A39" s="9">
        <v>625</v>
      </c>
      <c r="B39" s="10" t="s">
        <v>22</v>
      </c>
      <c r="C39" s="12">
        <v>0</v>
      </c>
      <c r="D39" s="12">
        <v>0</v>
      </c>
    </row>
    <row r="40" spans="1:4" ht="12" customHeight="1">
      <c r="A40" s="9">
        <v>518</v>
      </c>
      <c r="B40" s="10" t="s">
        <v>23</v>
      </c>
      <c r="C40" s="12">
        <v>77000</v>
      </c>
      <c r="D40" s="12">
        <v>77000</v>
      </c>
    </row>
    <row r="41" spans="1:4" ht="12" customHeight="1">
      <c r="A41" s="9">
        <v>337</v>
      </c>
      <c r="B41" s="10" t="s">
        <v>24</v>
      </c>
      <c r="C41" s="12">
        <v>0</v>
      </c>
      <c r="D41" s="12">
        <v>0</v>
      </c>
    </row>
    <row r="42" spans="1:4" s="15" customFormat="1" ht="12" customHeight="1">
      <c r="A42" s="10"/>
      <c r="B42" s="10" t="s">
        <v>25</v>
      </c>
      <c r="C42" s="14">
        <f>SUM(C20:C41)</f>
        <v>3398500</v>
      </c>
      <c r="D42" s="14">
        <f>SUM(D20:D41)</f>
        <v>3398500</v>
      </c>
    </row>
    <row r="45" spans="1:4" ht="12" customHeight="1">
      <c r="A45" s="3"/>
      <c r="B45" s="3" t="s">
        <v>26</v>
      </c>
      <c r="C45" s="3" t="s">
        <v>285</v>
      </c>
      <c r="D45" s="3" t="s">
        <v>286</v>
      </c>
    </row>
    <row r="46" spans="1:4" ht="12" customHeight="1">
      <c r="A46" s="3"/>
      <c r="B46" s="20"/>
      <c r="C46" s="6" t="s">
        <v>275</v>
      </c>
      <c r="D46" s="6" t="s">
        <v>275</v>
      </c>
    </row>
    <row r="47" spans="1:5" ht="12" customHeight="1">
      <c r="A47" s="16">
        <v>110</v>
      </c>
      <c r="B47" s="17" t="s">
        <v>27</v>
      </c>
      <c r="C47" s="19">
        <f>SUM(C159)</f>
        <v>517671</v>
      </c>
      <c r="D47" s="19">
        <f>SUM(D159)</f>
        <v>517671</v>
      </c>
      <c r="E47" s="66"/>
    </row>
    <row r="48" spans="1:5" ht="12" customHeight="1">
      <c r="A48" s="16">
        <v>120</v>
      </c>
      <c r="B48" s="17" t="s">
        <v>28</v>
      </c>
      <c r="C48" s="19">
        <f>SUM(C179)</f>
        <v>357810</v>
      </c>
      <c r="D48" s="19">
        <f>SUM(D179)</f>
        <v>357810</v>
      </c>
      <c r="E48" s="66"/>
    </row>
    <row r="49" spans="1:5" ht="12" customHeight="1">
      <c r="A49" s="16">
        <v>130</v>
      </c>
      <c r="B49" s="17" t="s">
        <v>29</v>
      </c>
      <c r="C49" s="19">
        <f>SUM(C185)</f>
        <v>500</v>
      </c>
      <c r="D49" s="19">
        <f>SUM(D185)</f>
        <v>500</v>
      </c>
      <c r="E49" s="66"/>
    </row>
    <row r="50" spans="1:5" ht="12" customHeight="1">
      <c r="A50" s="16">
        <v>135</v>
      </c>
      <c r="B50" s="17" t="s">
        <v>30</v>
      </c>
      <c r="C50" s="19">
        <f>SUM(C190)</f>
        <v>57000</v>
      </c>
      <c r="D50" s="19">
        <f>SUM(D190)</f>
        <v>57000</v>
      </c>
      <c r="E50" s="66"/>
    </row>
    <row r="51" spans="1:5" ht="12" customHeight="1">
      <c r="A51" s="16">
        <v>140</v>
      </c>
      <c r="B51" s="17" t="s">
        <v>31</v>
      </c>
      <c r="C51" s="19">
        <f>SUM(C202)</f>
        <v>29300</v>
      </c>
      <c r="D51" s="19">
        <f>SUM(D202)</f>
        <v>29300</v>
      </c>
      <c r="E51" s="66"/>
    </row>
    <row r="52" spans="1:5" ht="12" customHeight="1">
      <c r="A52" s="16">
        <v>150</v>
      </c>
      <c r="B52" s="17" t="s">
        <v>32</v>
      </c>
      <c r="C52" s="19">
        <f>SUM(C216)</f>
        <v>13565</v>
      </c>
      <c r="D52" s="19">
        <f>SUM(D216)</f>
        <v>13565</v>
      </c>
      <c r="E52" s="66"/>
    </row>
    <row r="53" spans="1:5" ht="12" customHeight="1">
      <c r="A53" s="16">
        <v>530</v>
      </c>
      <c r="B53" s="17" t="s">
        <v>33</v>
      </c>
      <c r="C53" s="19">
        <f>SUM(C495)</f>
        <v>50030</v>
      </c>
      <c r="D53" s="19">
        <f>SUM(D495)</f>
        <v>50030</v>
      </c>
      <c r="E53" s="66"/>
    </row>
    <row r="54" spans="1:5" ht="12" customHeight="1">
      <c r="A54" s="21"/>
      <c r="B54" s="17" t="s">
        <v>34</v>
      </c>
      <c r="C54" s="19">
        <f>SUM(C47:C53)</f>
        <v>1025876</v>
      </c>
      <c r="D54" s="19">
        <f>SUM(D47:D53)</f>
        <v>1025876</v>
      </c>
      <c r="E54" s="66"/>
    </row>
    <row r="55" spans="1:5" ht="12" customHeight="1">
      <c r="A55" s="16">
        <v>160</v>
      </c>
      <c r="B55" s="17" t="s">
        <v>35</v>
      </c>
      <c r="C55" s="19">
        <f>SUM(C221)</f>
        <v>97500</v>
      </c>
      <c r="D55" s="19">
        <f>SUM(D221)</f>
        <v>97500</v>
      </c>
      <c r="E55" s="66"/>
    </row>
    <row r="56" spans="1:5" ht="12" customHeight="1">
      <c r="A56" s="16">
        <v>170</v>
      </c>
      <c r="B56" s="17" t="s">
        <v>36</v>
      </c>
      <c r="C56" s="19">
        <f>SUM(C234)</f>
        <v>1035505</v>
      </c>
      <c r="D56" s="19">
        <f>SUM(D234)</f>
        <v>1035505</v>
      </c>
      <c r="E56" s="66"/>
    </row>
    <row r="57" spans="1:5" ht="12" customHeight="1">
      <c r="A57" s="16">
        <v>180</v>
      </c>
      <c r="B57" s="17" t="s">
        <v>37</v>
      </c>
      <c r="C57" s="19">
        <f>SUM(C262)</f>
        <v>906703</v>
      </c>
      <c r="D57" s="19">
        <f>SUM(D262)</f>
        <v>906703</v>
      </c>
      <c r="E57" s="66"/>
    </row>
    <row r="58" spans="1:5" ht="12" customHeight="1">
      <c r="A58" s="16">
        <v>520</v>
      </c>
      <c r="B58" s="17" t="s">
        <v>38</v>
      </c>
      <c r="C58" s="19">
        <f>SUM(C483)</f>
        <v>10500</v>
      </c>
      <c r="D58" s="19">
        <f>SUM(D483)</f>
        <v>26957</v>
      </c>
      <c r="E58" s="66">
        <f>SUM(D58-C58)</f>
        <v>16457</v>
      </c>
    </row>
    <row r="59" spans="1:5" ht="12" customHeight="1">
      <c r="A59" s="16">
        <v>710</v>
      </c>
      <c r="B59" s="17" t="s">
        <v>39</v>
      </c>
      <c r="C59" s="19">
        <f>SUM(C656)</f>
        <v>101598</v>
      </c>
      <c r="D59" s="19">
        <f>SUM(D656)</f>
        <v>101598</v>
      </c>
      <c r="E59" s="66"/>
    </row>
    <row r="60" spans="1:5" ht="12" customHeight="1">
      <c r="A60" s="21"/>
      <c r="B60" s="17" t="s">
        <v>40</v>
      </c>
      <c r="C60" s="19">
        <f>SUM(C55:C59)</f>
        <v>2151806</v>
      </c>
      <c r="D60" s="19">
        <f>SUM(D55:D59)</f>
        <v>2168263</v>
      </c>
      <c r="E60" s="66"/>
    </row>
    <row r="61" spans="1:5" ht="12" customHeight="1">
      <c r="A61" s="16">
        <v>210</v>
      </c>
      <c r="B61" s="17" t="s">
        <v>41</v>
      </c>
      <c r="C61" s="19">
        <f>SUM(C285)</f>
        <v>1227574</v>
      </c>
      <c r="D61" s="19">
        <f>SUM(D285)</f>
        <v>1212764</v>
      </c>
      <c r="E61" s="66">
        <f>SUM(D61-C61)</f>
        <v>-14810</v>
      </c>
    </row>
    <row r="62" spans="1:5" ht="12" customHeight="1">
      <c r="A62" s="16">
        <v>215</v>
      </c>
      <c r="B62" s="17" t="s">
        <v>42</v>
      </c>
      <c r="C62" s="19">
        <f>SUM(C291)</f>
        <v>23248</v>
      </c>
      <c r="D62" s="19">
        <f>SUM(D291)</f>
        <v>23248</v>
      </c>
      <c r="E62" s="66"/>
    </row>
    <row r="63" spans="1:5" ht="12" customHeight="1">
      <c r="A63" s="16">
        <v>220</v>
      </c>
      <c r="B63" s="17" t="s">
        <v>43</v>
      </c>
      <c r="C63" s="19">
        <f>SUM(C303)</f>
        <v>167541</v>
      </c>
      <c r="D63" s="19">
        <f>SUM(D303)</f>
        <v>167541</v>
      </c>
      <c r="E63" s="66"/>
    </row>
    <row r="64" spans="1:5" ht="12" customHeight="1">
      <c r="A64" s="16">
        <v>225</v>
      </c>
      <c r="B64" s="17" t="s">
        <v>44</v>
      </c>
      <c r="C64" s="19">
        <f>SUM(C320)</f>
        <v>25403</v>
      </c>
      <c r="D64" s="19">
        <f>SUM(D320)</f>
        <v>25403</v>
      </c>
      <c r="E64" s="66"/>
    </row>
    <row r="65" spans="1:5" ht="12" customHeight="1">
      <c r="A65" s="16">
        <v>230</v>
      </c>
      <c r="B65" s="17" t="s">
        <v>45</v>
      </c>
      <c r="C65" s="19">
        <f>SUM(C342)</f>
        <v>301400</v>
      </c>
      <c r="D65" s="19">
        <f>SUM(D342)</f>
        <v>301400</v>
      </c>
      <c r="E65" s="66"/>
    </row>
    <row r="66" spans="1:5" ht="12" customHeight="1">
      <c r="A66" s="16">
        <v>235</v>
      </c>
      <c r="B66" s="17" t="s">
        <v>46</v>
      </c>
      <c r="C66" s="19">
        <f>SUM(C348)</f>
        <v>11591</v>
      </c>
      <c r="D66" s="19">
        <f>SUM(D348)</f>
        <v>11591</v>
      </c>
      <c r="E66" s="66"/>
    </row>
    <row r="67" spans="1:5" ht="12" customHeight="1">
      <c r="A67" s="16">
        <v>240</v>
      </c>
      <c r="B67" s="17" t="s">
        <v>47</v>
      </c>
      <c r="C67" s="19">
        <f>SUM(C359)</f>
        <v>141019</v>
      </c>
      <c r="D67" s="19">
        <f>SUM(D359)</f>
        <v>141019</v>
      </c>
      <c r="E67" s="66"/>
    </row>
    <row r="68" spans="1:5" ht="12" customHeight="1">
      <c r="A68" s="16">
        <v>250</v>
      </c>
      <c r="B68" s="17" t="s">
        <v>48</v>
      </c>
      <c r="C68" s="19">
        <f>SUM(C368)</f>
        <v>3696</v>
      </c>
      <c r="D68" s="19">
        <f>SUM(D368)</f>
        <v>3696</v>
      </c>
      <c r="E68" s="66"/>
    </row>
    <row r="69" spans="1:5" ht="12" customHeight="1">
      <c r="A69" s="21"/>
      <c r="B69" s="17" t="s">
        <v>49</v>
      </c>
      <c r="C69" s="19">
        <f>SUM(C61:C68)</f>
        <v>1901472</v>
      </c>
      <c r="D69" s="19">
        <f>SUM(D61:D68)</f>
        <v>1886662</v>
      </c>
      <c r="E69" s="66"/>
    </row>
    <row r="70" spans="1:5" ht="12" customHeight="1">
      <c r="A70" s="16">
        <v>310</v>
      </c>
      <c r="B70" s="17" t="s">
        <v>50</v>
      </c>
      <c r="C70" s="19">
        <f>SUM(C411)</f>
        <v>1101106.4</v>
      </c>
      <c r="D70" s="19">
        <f>SUM(D411)</f>
        <v>1101106.4</v>
      </c>
      <c r="E70" s="66"/>
    </row>
    <row r="71" spans="1:5" ht="12" customHeight="1">
      <c r="A71" s="16">
        <v>320</v>
      </c>
      <c r="B71" s="17" t="s">
        <v>51</v>
      </c>
      <c r="C71" s="19">
        <f>SUM(C434)</f>
        <v>692596.4325</v>
      </c>
      <c r="D71" s="19">
        <f>SUM(D434)</f>
        <v>643996.4325</v>
      </c>
      <c r="E71" s="66">
        <f>SUM(D71-C71)</f>
        <v>-48600</v>
      </c>
    </row>
    <row r="72" spans="1:5" ht="12" customHeight="1">
      <c r="A72" s="21"/>
      <c r="B72" s="17" t="s">
        <v>52</v>
      </c>
      <c r="C72" s="19">
        <f>SUM(C70:C71)</f>
        <v>1793702.8325</v>
      </c>
      <c r="D72" s="19">
        <f>SUM(D70:D71)</f>
        <v>1745102.8325</v>
      </c>
      <c r="E72" s="66"/>
    </row>
    <row r="73" spans="1:5" ht="12" customHeight="1">
      <c r="A73" s="16">
        <v>410</v>
      </c>
      <c r="B73" s="17" t="s">
        <v>53</v>
      </c>
      <c r="C73" s="19">
        <f>SUM(C453)</f>
        <v>50400</v>
      </c>
      <c r="D73" s="19">
        <f>SUM(D453)</f>
        <v>50400</v>
      </c>
      <c r="E73" s="66"/>
    </row>
    <row r="74" spans="1:5" ht="12" customHeight="1">
      <c r="A74" s="16">
        <v>510</v>
      </c>
      <c r="B74" s="17" t="s">
        <v>54</v>
      </c>
      <c r="C74" s="19">
        <f>SUM(C475)</f>
        <v>515881</v>
      </c>
      <c r="D74" s="19">
        <f>SUM(D475)</f>
        <v>515881</v>
      </c>
      <c r="E74" s="66"/>
    </row>
    <row r="75" spans="1:5" ht="12" customHeight="1">
      <c r="A75" s="16">
        <v>600</v>
      </c>
      <c r="B75" s="17" t="s">
        <v>55</v>
      </c>
      <c r="C75" s="19">
        <f>SUM(C513)</f>
        <v>196522</v>
      </c>
      <c r="D75" s="19">
        <f>SUM(D513)</f>
        <v>196522</v>
      </c>
      <c r="E75" s="66"/>
    </row>
    <row r="76" spans="1:5" ht="12" customHeight="1">
      <c r="A76" s="16">
        <v>610</v>
      </c>
      <c r="B76" s="17" t="s">
        <v>56</v>
      </c>
      <c r="C76" s="19">
        <f>SUM(C519)</f>
        <v>29470</v>
      </c>
      <c r="D76" s="19">
        <f>SUM(D519)</f>
        <v>29470</v>
      </c>
      <c r="E76" s="66"/>
    </row>
    <row r="77" spans="1:5" ht="12" customHeight="1">
      <c r="A77" s="16">
        <v>615</v>
      </c>
      <c r="B77" s="17" t="s">
        <v>57</v>
      </c>
      <c r="C77" s="19">
        <f>SUM(C525)</f>
        <v>32226</v>
      </c>
      <c r="D77" s="19">
        <f>SUM(D525)</f>
        <v>32226</v>
      </c>
      <c r="E77" s="66"/>
    </row>
    <row r="78" spans="1:5" ht="12" customHeight="1">
      <c r="A78" s="16">
        <v>620</v>
      </c>
      <c r="B78" s="17" t="s">
        <v>58</v>
      </c>
      <c r="C78" s="19">
        <f>SUM(C531)</f>
        <v>23639</v>
      </c>
      <c r="D78" s="19">
        <f>SUM(D531)</f>
        <v>23639</v>
      </c>
      <c r="E78" s="66"/>
    </row>
    <row r="79" spans="1:5" ht="12" customHeight="1">
      <c r="A79" s="16">
        <v>630</v>
      </c>
      <c r="B79" s="17" t="s">
        <v>59</v>
      </c>
      <c r="C79" s="19">
        <f>SUM(C538)</f>
        <v>67563</v>
      </c>
      <c r="D79" s="19">
        <f>SUM(D538)</f>
        <v>67563</v>
      </c>
      <c r="E79" s="66"/>
    </row>
    <row r="80" spans="1:5" ht="12" customHeight="1">
      <c r="A80" s="16">
        <v>635</v>
      </c>
      <c r="B80" s="17" t="s">
        <v>60</v>
      </c>
      <c r="C80" s="19">
        <f>SUM(C544)</f>
        <v>7955</v>
      </c>
      <c r="D80" s="19">
        <f>SUM(D544)</f>
        <v>7955</v>
      </c>
      <c r="E80" s="66"/>
    </row>
    <row r="81" spans="2:5" ht="12" customHeight="1">
      <c r="B81" s="17" t="s">
        <v>61</v>
      </c>
      <c r="C81" s="19">
        <f>SUM(C75:C80)</f>
        <v>357375</v>
      </c>
      <c r="D81" s="19">
        <f>SUM(D75:D80)</f>
        <v>357375</v>
      </c>
      <c r="E81" s="66"/>
    </row>
    <row r="82" spans="1:5" ht="12" customHeight="1">
      <c r="A82" s="16">
        <v>640</v>
      </c>
      <c r="B82" s="17" t="s">
        <v>62</v>
      </c>
      <c r="C82" s="19">
        <f>SUM(C564)</f>
        <v>92585.47750000001</v>
      </c>
      <c r="D82" s="19">
        <f>SUM(D564)</f>
        <v>92585.47750000001</v>
      </c>
      <c r="E82" s="66"/>
    </row>
    <row r="83" spans="1:5" ht="12" customHeight="1">
      <c r="A83" s="16">
        <v>641</v>
      </c>
      <c r="B83" s="17" t="s">
        <v>63</v>
      </c>
      <c r="C83" s="19">
        <f>SUM(C584)</f>
        <v>152558.602</v>
      </c>
      <c r="D83" s="19">
        <f>SUM(D584)</f>
        <v>152558.602</v>
      </c>
      <c r="E83" s="66"/>
    </row>
    <row r="84" spans="1:5" ht="12" customHeight="1">
      <c r="A84" s="16">
        <v>645</v>
      </c>
      <c r="B84" s="17" t="s">
        <v>64</v>
      </c>
      <c r="C84" s="19">
        <f>SUM(C612)</f>
        <v>215496.3825</v>
      </c>
      <c r="D84" s="19">
        <f>SUM(D612)</f>
        <v>215496.3825</v>
      </c>
      <c r="E84" s="66"/>
    </row>
    <row r="85" spans="1:5" ht="12" customHeight="1" hidden="1">
      <c r="A85" s="16">
        <v>655</v>
      </c>
      <c r="B85" s="17" t="s">
        <v>65</v>
      </c>
      <c r="C85" s="19">
        <v>0</v>
      </c>
      <c r="D85" s="19">
        <v>0</v>
      </c>
      <c r="E85" s="66"/>
    </row>
    <row r="86" spans="1:5" ht="12" customHeight="1" hidden="1">
      <c r="A86" s="16">
        <v>656</v>
      </c>
      <c r="B86" s="17" t="s">
        <v>66</v>
      </c>
      <c r="C86" s="19">
        <v>0</v>
      </c>
      <c r="D86" s="19">
        <v>0</v>
      </c>
      <c r="E86" s="66"/>
    </row>
    <row r="87" spans="1:5" ht="12" customHeight="1">
      <c r="A87" s="16">
        <v>660</v>
      </c>
      <c r="B87" s="17" t="s">
        <v>67</v>
      </c>
      <c r="C87" s="19">
        <f>SUM(C650)</f>
        <v>22163.05</v>
      </c>
      <c r="D87" s="19">
        <f>SUM(D650)</f>
        <v>22163.05</v>
      </c>
      <c r="E87" s="66"/>
    </row>
    <row r="88" spans="1:5" s="15" customFormat="1" ht="12" customHeight="1">
      <c r="A88" s="21"/>
      <c r="B88" s="17" t="s">
        <v>68</v>
      </c>
      <c r="C88" s="19">
        <f>SUM(C82:C87)</f>
        <v>482803.51200000005</v>
      </c>
      <c r="D88" s="19">
        <f>SUM(D82:D87)</f>
        <v>482803.51200000005</v>
      </c>
      <c r="E88" s="67"/>
    </row>
    <row r="89" spans="1:5" ht="12" customHeight="1">
      <c r="A89" s="21">
        <v>715</v>
      </c>
      <c r="B89" s="17" t="s">
        <v>69</v>
      </c>
      <c r="C89" s="19">
        <v>800000</v>
      </c>
      <c r="D89" s="19">
        <v>800000</v>
      </c>
      <c r="E89" s="66"/>
    </row>
    <row r="90" spans="1:5" s="15" customFormat="1" ht="12" customHeight="1">
      <c r="A90" s="5"/>
      <c r="B90" s="5" t="s">
        <v>70</v>
      </c>
      <c r="C90" s="4">
        <f>SUM(C54+C60+C69+C72+C73+C74+C81+C88+C89)</f>
        <v>9079316.3445</v>
      </c>
      <c r="D90" s="4">
        <f>SUM(D54+D60+D69+D72+D73+D74+D81+D88+D89)</f>
        <v>9032363.3445</v>
      </c>
      <c r="E90" s="67">
        <f>SUM(E47:E89)</f>
        <v>-46953</v>
      </c>
    </row>
    <row r="91" spans="1:4" ht="12" customHeight="1">
      <c r="A91" s="3"/>
      <c r="B91" s="3" t="s">
        <v>71</v>
      </c>
      <c r="C91" s="3" t="s">
        <v>285</v>
      </c>
      <c r="D91" s="3" t="s">
        <v>286</v>
      </c>
    </row>
    <row r="92" spans="1:4" ht="12" customHeight="1">
      <c r="A92" s="3"/>
      <c r="B92" s="20"/>
      <c r="C92" s="6" t="s">
        <v>275</v>
      </c>
      <c r="D92" s="6" t="s">
        <v>275</v>
      </c>
    </row>
    <row r="93" spans="2:5" ht="12" customHeight="1">
      <c r="B93" s="5" t="s">
        <v>72</v>
      </c>
      <c r="C93" s="19">
        <f>SUM(C140+C162+C265+C294+C323+C371+C414+C456+C498+C547+C567+C587+C615)</f>
        <v>2603729</v>
      </c>
      <c r="D93" s="19">
        <f>SUM(D140+D162+D265+D294+D323+D371+D414+D456+D498+D547+D567+D587+D615)</f>
        <v>2593181</v>
      </c>
      <c r="E93" s="66">
        <f>SUM(D93-C93)</f>
        <v>-10548</v>
      </c>
    </row>
    <row r="94" spans="2:5" ht="12" customHeight="1">
      <c r="B94" s="5" t="s">
        <v>73</v>
      </c>
      <c r="C94" s="19">
        <f>SUM(C163+C194+C205+C266+C273+C295+C306+C324+C325+C351+C362+C372+C415+C457+C486+C487+C499+C548+C568+C588+C616+C642+C325)</f>
        <v>482160</v>
      </c>
      <c r="D94" s="19">
        <f>SUM(D163+D194+D205+D266+D273+D295+D306+D324+D325+D351+D362+D372+D415+D457+D486+D487+D499+D548+D568+D588+D616+D642+D325)</f>
        <v>482160</v>
      </c>
      <c r="E94" s="66">
        <f aca="true" t="shared" si="2" ref="E94:E137">SUM(D94-C94)</f>
        <v>0</v>
      </c>
    </row>
    <row r="95" spans="2:5" ht="12" customHeight="1">
      <c r="B95" s="5" t="s">
        <v>74</v>
      </c>
      <c r="C95" s="19">
        <f>SUM(C141+C267+C268+C296+C373+C416+C569+C589)</f>
        <v>208667</v>
      </c>
      <c r="D95" s="19">
        <f>SUM(D141+D267+D268+D296+D373+D416+D569+D589)</f>
        <v>205457</v>
      </c>
      <c r="E95" s="66">
        <f t="shared" si="2"/>
        <v>-3210</v>
      </c>
    </row>
    <row r="96" spans="1:5" s="15" customFormat="1" ht="12" customHeight="1">
      <c r="A96" s="16"/>
      <c r="B96" s="5" t="s">
        <v>75</v>
      </c>
      <c r="C96" s="19">
        <f>SUM(C142+C164+C195+C206+C269+C297+C307+C326+C346+C352+C363+C374+C417+C458+C488+C500+C549+C570+C590+C617+C643)</f>
        <v>249283.3445</v>
      </c>
      <c r="D96" s="19">
        <f>SUM(D142+D164+D195+D206+D269+D297+D307+D326+D346+D352+D363+D374+D417+D458+D488+D500+D549+D570+D590+D617+D643)</f>
        <v>248231.3445</v>
      </c>
      <c r="E96" s="66">
        <f t="shared" si="2"/>
        <v>-1052</v>
      </c>
    </row>
    <row r="97" spans="2:5" ht="12" customHeight="1">
      <c r="B97" s="5" t="s">
        <v>36</v>
      </c>
      <c r="C97" s="19">
        <f>SUM(C234)</f>
        <v>1035505</v>
      </c>
      <c r="D97" s="19">
        <f>SUM(D234)</f>
        <v>1035505</v>
      </c>
      <c r="E97" s="66">
        <f t="shared" si="2"/>
        <v>0</v>
      </c>
    </row>
    <row r="98" spans="1:5" s="15" customFormat="1" ht="12" customHeight="1">
      <c r="A98" s="21"/>
      <c r="B98" s="5" t="s">
        <v>76</v>
      </c>
      <c r="C98" s="4">
        <f>SUM(C93:C97)</f>
        <v>4579344.3445</v>
      </c>
      <c r="D98" s="4">
        <f>SUM(D93:D97)</f>
        <v>4564534.3445</v>
      </c>
      <c r="E98" s="66">
        <f t="shared" si="2"/>
        <v>-14810</v>
      </c>
    </row>
    <row r="99" spans="2:5" ht="12" customHeight="1">
      <c r="B99" s="5" t="s">
        <v>77</v>
      </c>
      <c r="C99" s="19">
        <f>SUM(C144+C166+C309+C328+C376+C502)</f>
        <v>36320</v>
      </c>
      <c r="D99" s="19">
        <f>SUM(D144+D166+D309+D328+D376+D502)</f>
        <v>36320</v>
      </c>
      <c r="E99" s="66">
        <f t="shared" si="2"/>
        <v>0</v>
      </c>
    </row>
    <row r="100" spans="2:5" ht="12" customHeight="1">
      <c r="B100" s="5" t="s">
        <v>78</v>
      </c>
      <c r="C100" s="19">
        <f>SUM(C377+C419+C516+C522+C534+C541+C551+C592+C620)</f>
        <v>76080</v>
      </c>
      <c r="D100" s="19">
        <f>SUM(D377+D419+D516+D522+D534+D541+D551+D592+D620)</f>
        <v>76080</v>
      </c>
      <c r="E100" s="66">
        <f t="shared" si="2"/>
        <v>0</v>
      </c>
    </row>
    <row r="101" spans="2:5" ht="12" customHeight="1">
      <c r="B101" s="5" t="s">
        <v>79</v>
      </c>
      <c r="C101" s="19">
        <f>SUM(C378+C420+C517+C523+C528+C535+C542+C552+C593+C621)</f>
        <v>21898</v>
      </c>
      <c r="D101" s="19">
        <f>SUM(D378+D420+D517+D523+D528+D535+D542+D552+D593+D621)</f>
        <v>21898</v>
      </c>
      <c r="E101" s="66">
        <f t="shared" si="2"/>
        <v>0</v>
      </c>
    </row>
    <row r="102" spans="2:5" ht="12" customHeight="1">
      <c r="B102" s="5" t="s">
        <v>80</v>
      </c>
      <c r="C102" s="19">
        <f>SUM(C145+C167+C182+C197+C271+C379+C421+C460+C490+C503+C622)</f>
        <v>32010</v>
      </c>
      <c r="D102" s="19">
        <f>SUM(D145+D167+D182+D197+D271+D379+D421+D460+D490+D503+D622)</f>
        <v>32010</v>
      </c>
      <c r="E102" s="66">
        <f t="shared" si="2"/>
        <v>0</v>
      </c>
    </row>
    <row r="103" spans="2:5" ht="12" customHeight="1">
      <c r="B103" s="5" t="s">
        <v>81</v>
      </c>
      <c r="C103" s="19">
        <f>SUM(C146+C461+C623)</f>
        <v>13140</v>
      </c>
      <c r="D103" s="19">
        <f>SUM(D146+D461+D623)</f>
        <v>13140</v>
      </c>
      <c r="E103" s="66">
        <f t="shared" si="2"/>
        <v>0</v>
      </c>
    </row>
    <row r="104" spans="2:5" ht="12" customHeight="1">
      <c r="B104" s="5" t="s">
        <v>82</v>
      </c>
      <c r="C104" s="19">
        <f>SUM(C147+C168+C462+C504+C624)</f>
        <v>13850</v>
      </c>
      <c r="D104" s="19">
        <f>SUM(D147+D168+D462+D504+D624)</f>
        <v>13850</v>
      </c>
      <c r="E104" s="66">
        <f t="shared" si="2"/>
        <v>0</v>
      </c>
    </row>
    <row r="105" spans="2:5" ht="12" customHeight="1">
      <c r="B105" s="5" t="s">
        <v>83</v>
      </c>
      <c r="C105" s="19">
        <f>SUM(C150+C170+C184+C208+C274+C331+C382+C464+C506+C627)</f>
        <v>11770</v>
      </c>
      <c r="D105" s="19">
        <f>SUM(D150+D170+D184+D208+D274+D331+D382+D464+D506+D627)</f>
        <v>11770</v>
      </c>
      <c r="E105" s="66">
        <f t="shared" si="2"/>
        <v>0</v>
      </c>
    </row>
    <row r="106" spans="2:5" ht="12" customHeight="1">
      <c r="B106" s="5" t="s">
        <v>84</v>
      </c>
      <c r="C106" s="19">
        <f>SUM(C148+C169+C183+C272+C329+C380+C505+C625+C646+C653+C654)</f>
        <v>29193</v>
      </c>
      <c r="D106" s="19">
        <f>SUM(D148+D169+D183+D272+D329+D380+D505+D625+D646+D653+D654)</f>
        <v>29193</v>
      </c>
      <c r="E106" s="66">
        <f t="shared" si="2"/>
        <v>0</v>
      </c>
    </row>
    <row r="107" spans="2:5" ht="12" customHeight="1">
      <c r="B107" s="5" t="s">
        <v>85</v>
      </c>
      <c r="C107" s="19">
        <f>SUM(C149+C273+C279+C310+C330+C381+C626)</f>
        <v>65405</v>
      </c>
      <c r="D107" s="19">
        <f>SUM(D149+D273+D279+D310+D330+D381+D626)</f>
        <v>65405</v>
      </c>
      <c r="E107" s="66">
        <f t="shared" si="2"/>
        <v>0</v>
      </c>
    </row>
    <row r="108" spans="2:5" ht="12" customHeight="1">
      <c r="B108" s="5" t="s">
        <v>86</v>
      </c>
      <c r="C108" s="19">
        <f>SUM(C151+C171+C172+C173+C174+C188+C189+C198+C576+C599+C595+C507+C553+C572+C594+C647)</f>
        <v>199580</v>
      </c>
      <c r="D108" s="19">
        <f>SUM(D151+D171+D172+D173+D174+D188+D189+D198+D576+D599+D595+D507+D553+D572+D594+D647)</f>
        <v>199580</v>
      </c>
      <c r="E108" s="66">
        <f t="shared" si="2"/>
        <v>0</v>
      </c>
    </row>
    <row r="109" spans="2:5" ht="12" customHeight="1">
      <c r="B109" s="5" t="s">
        <v>87</v>
      </c>
      <c r="C109" s="19">
        <f>SUM(C209+C210+C211+C212)</f>
        <v>5250</v>
      </c>
      <c r="D109" s="19">
        <f>SUM(D209+D210+D211+D212)</f>
        <v>5250</v>
      </c>
      <c r="E109" s="66">
        <f t="shared" si="2"/>
        <v>0</v>
      </c>
    </row>
    <row r="110" spans="2:5" ht="12" customHeight="1">
      <c r="B110" s="5" t="s">
        <v>88</v>
      </c>
      <c r="C110" s="19">
        <f>SUM(C422+C423+C424)</f>
        <v>551545</v>
      </c>
      <c r="D110" s="19">
        <f>SUM(D422+D423+D424)</f>
        <v>502945</v>
      </c>
      <c r="E110" s="66">
        <f t="shared" si="2"/>
        <v>-48600</v>
      </c>
    </row>
    <row r="111" spans="2:5" ht="12" customHeight="1">
      <c r="B111" s="5" t="s">
        <v>89</v>
      </c>
      <c r="C111" s="19">
        <f>SUM(C152)</f>
        <v>9500</v>
      </c>
      <c r="D111" s="19">
        <f>SUM(D152)</f>
        <v>9500</v>
      </c>
      <c r="E111" s="66">
        <f t="shared" si="2"/>
        <v>0</v>
      </c>
    </row>
    <row r="112" spans="2:5" ht="12" customHeight="1">
      <c r="B112" s="5" t="s">
        <v>90</v>
      </c>
      <c r="C112" s="19">
        <f>SUM(C383+C425)</f>
        <v>1700</v>
      </c>
      <c r="D112" s="19">
        <f>SUM(D383+D425)</f>
        <v>1700</v>
      </c>
      <c r="E112" s="66">
        <f t="shared" si="2"/>
        <v>0</v>
      </c>
    </row>
    <row r="113" spans="2:5" ht="12" customHeight="1">
      <c r="B113" s="5" t="s">
        <v>91</v>
      </c>
      <c r="C113" s="19">
        <f>SUM(+C301+C316+C337+C384+C426+C554+C573+C596)</f>
        <v>21835</v>
      </c>
      <c r="D113" s="19">
        <f>SUM(+D301+D316+D337+D384+D426+D554+D573+D596)</f>
        <v>21835</v>
      </c>
      <c r="E113" s="66">
        <f t="shared" si="2"/>
        <v>0</v>
      </c>
    </row>
    <row r="114" spans="2:5" ht="12" customHeight="1">
      <c r="B114" s="5" t="s">
        <v>92</v>
      </c>
      <c r="C114" s="19">
        <f>SUM(C313+C334+C386+C491+C555+C556+C574+C597)</f>
        <v>98700</v>
      </c>
      <c r="D114" s="19">
        <f>SUM(D313+D334+D386+D491+D555+D556+D574+D597)</f>
        <v>98700</v>
      </c>
      <c r="E114" s="66">
        <f t="shared" si="2"/>
        <v>0</v>
      </c>
    </row>
    <row r="115" spans="2:5" ht="12" customHeight="1">
      <c r="B115" s="5" t="s">
        <v>93</v>
      </c>
      <c r="C115" s="19">
        <f>SUM(C154+C155+C156+C175+C508+C630)</f>
        <v>64675</v>
      </c>
      <c r="D115" s="19">
        <f>SUM(D154+D155+D156+D175+D508+D630)</f>
        <v>64675</v>
      </c>
      <c r="E115" s="66">
        <f t="shared" si="2"/>
        <v>0</v>
      </c>
    </row>
    <row r="116" spans="2:5" ht="12" customHeight="1">
      <c r="B116" s="5" t="s">
        <v>94</v>
      </c>
      <c r="C116" s="19">
        <f>SUM(C509+C598+C631)</f>
        <v>132189</v>
      </c>
      <c r="D116" s="19">
        <f>SUM(D509+D598+D631)</f>
        <v>132189</v>
      </c>
      <c r="E116" s="66">
        <f t="shared" si="2"/>
        <v>0</v>
      </c>
    </row>
    <row r="117" spans="2:5" ht="12" customHeight="1">
      <c r="B117" s="5" t="s">
        <v>95</v>
      </c>
      <c r="C117" s="19">
        <f>SUM(C210+C211+C213+C299+C388+C365+C562+C511+C518+C439+C524+C510+C530+C537+C543+C576+C602+C600++C610+C601+C632+C288+C628)</f>
        <v>370928</v>
      </c>
      <c r="D117" s="19">
        <f>SUM(D210+D211+D213+D299+D388+D365+D562+D511+D518+D439+D524+D510+D530+D537+D543+D576+D602+D600++D610+D601+D632+D288+D628)</f>
        <v>370928</v>
      </c>
      <c r="E117" s="66">
        <f t="shared" si="2"/>
        <v>0</v>
      </c>
    </row>
    <row r="118" spans="2:5" ht="12" customHeight="1">
      <c r="B118" s="5" t="s">
        <v>96</v>
      </c>
      <c r="C118" s="19">
        <f>SUM(C388+C389+C390+C391+C392+C401+C402+C403+C404+C405+C406+C407+C408)</f>
        <v>183550</v>
      </c>
      <c r="D118" s="19">
        <f>SUM(D388+D389+D390+D391+D392+D401+D402+D403+D404+D405+D406+D407+D408)</f>
        <v>183550</v>
      </c>
      <c r="E118" s="66">
        <f t="shared" si="2"/>
        <v>0</v>
      </c>
    </row>
    <row r="119" spans="2:5" ht="12" customHeight="1">
      <c r="B119" s="5" t="s">
        <v>98</v>
      </c>
      <c r="C119" s="19">
        <f>SUM(C394+C429+C602)</f>
        <v>3400</v>
      </c>
      <c r="D119" s="19">
        <f>SUM(D394+D429+D602)</f>
        <v>3400</v>
      </c>
      <c r="E119" s="66">
        <f t="shared" si="2"/>
        <v>0</v>
      </c>
    </row>
    <row r="120" spans="2:5" ht="12" customHeight="1">
      <c r="B120" s="5" t="s">
        <v>99</v>
      </c>
      <c r="C120" s="19">
        <f>SUM(C314+C335+C395)</f>
        <v>3900</v>
      </c>
      <c r="D120" s="19">
        <f>SUM(D314+D335+D395)</f>
        <v>3900</v>
      </c>
      <c r="E120" s="66">
        <f t="shared" si="2"/>
        <v>0</v>
      </c>
    </row>
    <row r="121" spans="2:5" ht="12" customHeight="1">
      <c r="B121" s="5" t="s">
        <v>35</v>
      </c>
      <c r="C121" s="19">
        <f>SUM(C221)</f>
        <v>97500</v>
      </c>
      <c r="D121" s="19">
        <f>SUM(D221)</f>
        <v>97500</v>
      </c>
      <c r="E121" s="66">
        <f t="shared" si="2"/>
        <v>0</v>
      </c>
    </row>
    <row r="122" spans="2:5" ht="12" customHeight="1">
      <c r="B122" s="5" t="s">
        <v>37</v>
      </c>
      <c r="C122" s="19">
        <f>SUM(C262)</f>
        <v>906703</v>
      </c>
      <c r="D122" s="19">
        <f>SUM(D262)</f>
        <v>906703</v>
      </c>
      <c r="E122" s="66">
        <f t="shared" si="2"/>
        <v>0</v>
      </c>
    </row>
    <row r="123" spans="2:5" ht="12" customHeight="1">
      <c r="B123" s="5" t="s">
        <v>53</v>
      </c>
      <c r="C123" s="19">
        <f>SUM(C453)</f>
        <v>50400</v>
      </c>
      <c r="D123" s="19">
        <f>SUM(D453)</f>
        <v>50400</v>
      </c>
      <c r="E123" s="66">
        <f t="shared" si="2"/>
        <v>0</v>
      </c>
    </row>
    <row r="124" spans="2:5" ht="12" customHeight="1">
      <c r="B124" s="5" t="s">
        <v>100</v>
      </c>
      <c r="C124" s="19">
        <f>SUM(C157+C199+C280+C396+C468+C633)</f>
        <v>18050</v>
      </c>
      <c r="D124" s="19">
        <f>SUM(D157+D199+D280+D396+D468+D633)</f>
        <v>18050</v>
      </c>
      <c r="E124" s="66">
        <f t="shared" si="2"/>
        <v>0</v>
      </c>
    </row>
    <row r="125" spans="2:5" ht="12" customHeight="1">
      <c r="B125" s="5" t="s">
        <v>101</v>
      </c>
      <c r="C125" s="19">
        <f>SUM(C281+C315+C336+C397+C409+C430+C432+C557+C560+C577+C582+C603+C609)</f>
        <v>120302</v>
      </c>
      <c r="D125" s="19">
        <f>SUM(D281+D315+D336+D397+D409+D430+D432+D557+D560+D577+D582+D603+D609)</f>
        <v>120302</v>
      </c>
      <c r="E125" s="66">
        <f t="shared" si="2"/>
        <v>0</v>
      </c>
    </row>
    <row r="126" spans="2:5" ht="12" customHeight="1">
      <c r="B126" s="5" t="s">
        <v>102</v>
      </c>
      <c r="C126" s="19">
        <f>SUM(C398+C518+C524+C530+C537+C543+C604+C634)</f>
        <v>108931</v>
      </c>
      <c r="D126" s="19">
        <f>SUM(D398+D518+D524+D530+D537+D543+D604+D634)</f>
        <v>108931</v>
      </c>
      <c r="E126" s="66">
        <f t="shared" si="2"/>
        <v>0</v>
      </c>
    </row>
    <row r="127" spans="2:5" ht="12" customHeight="1">
      <c r="B127" s="5" t="s">
        <v>103</v>
      </c>
      <c r="C127" s="19">
        <f>SUM(C153+C176+C290+C317+C339+C340+C366+C385+C399+C400+C431+C492+C558+C579+C578+J469+C606+C605+C635+C648)</f>
        <v>36200</v>
      </c>
      <c r="D127" s="19">
        <f>SUM(D153+D176+D290+D317+D339+D340+D366+D385+D399+D400+D431+D492+D558+D579+D578+K469+D606+D605+D635+D648)</f>
        <v>36200</v>
      </c>
      <c r="E127" s="66">
        <f t="shared" si="2"/>
        <v>0</v>
      </c>
    </row>
    <row r="128" spans="2:5" ht="12" customHeight="1">
      <c r="B128" s="5" t="s">
        <v>104</v>
      </c>
      <c r="C128" s="19">
        <f>SUM(C177++C470+C471+C472)</f>
        <v>53560</v>
      </c>
      <c r="D128" s="19">
        <f>SUM(D177++D470+D471+D472)</f>
        <v>53560</v>
      </c>
      <c r="E128" s="66">
        <f t="shared" si="2"/>
        <v>0</v>
      </c>
    </row>
    <row r="129" spans="2:5" ht="12" customHeight="1">
      <c r="B129" s="5" t="s">
        <v>105</v>
      </c>
      <c r="C129" s="19">
        <f>SUM(C558+C559+C562+C580+C581+C607+C608)</f>
        <v>47880</v>
      </c>
      <c r="D129" s="19">
        <f>SUM(D558+D559+D562+D580+D581+D607+D608)</f>
        <v>47880</v>
      </c>
      <c r="E129" s="66">
        <f t="shared" si="2"/>
        <v>0</v>
      </c>
    </row>
    <row r="130" spans="2:5" ht="12" customHeight="1">
      <c r="B130" s="5" t="s">
        <v>106</v>
      </c>
      <c r="C130" s="19">
        <v>800000</v>
      </c>
      <c r="D130" s="19">
        <v>800000</v>
      </c>
      <c r="E130" s="66">
        <f t="shared" si="2"/>
        <v>0</v>
      </c>
    </row>
    <row r="131" spans="2:5" ht="12" customHeight="1">
      <c r="B131" s="5" t="s">
        <v>107</v>
      </c>
      <c r="C131" s="19">
        <f>SUM(C575+C629)</f>
        <v>43500</v>
      </c>
      <c r="D131" s="19">
        <f>SUM(D575+D629)</f>
        <v>43500</v>
      </c>
      <c r="E131" s="66">
        <f t="shared" si="2"/>
        <v>0</v>
      </c>
    </row>
    <row r="132" spans="2:5" ht="12" customHeight="1">
      <c r="B132" s="5" t="s">
        <v>108</v>
      </c>
      <c r="C132" s="19">
        <f>SUM(C354)</f>
        <v>53000</v>
      </c>
      <c r="D132" s="19">
        <f>SUM(D354)</f>
        <v>53000</v>
      </c>
      <c r="E132" s="66">
        <f t="shared" si="2"/>
        <v>0</v>
      </c>
    </row>
    <row r="133" spans="2:5" ht="12" customHeight="1">
      <c r="B133" s="5" t="s">
        <v>109</v>
      </c>
      <c r="C133" s="19">
        <f>SUM(C355)</f>
        <v>81781</v>
      </c>
      <c r="D133" s="19">
        <f>SUM(D355)</f>
        <v>81781</v>
      </c>
      <c r="E133" s="66">
        <f t="shared" si="2"/>
        <v>0</v>
      </c>
    </row>
    <row r="134" spans="1:5" s="22" customFormat="1" ht="12" customHeight="1">
      <c r="A134" s="16"/>
      <c r="B134" s="5" t="s">
        <v>38</v>
      </c>
      <c r="C134" s="19">
        <f>SUM(C483)</f>
        <v>10500</v>
      </c>
      <c r="D134" s="19">
        <f>SUM(D483)</f>
        <v>26957</v>
      </c>
      <c r="E134" s="66">
        <f t="shared" si="2"/>
        <v>16457</v>
      </c>
    </row>
    <row r="135" spans="1:5" s="15" customFormat="1" ht="12" customHeight="1">
      <c r="A135" s="16"/>
      <c r="B135" s="5" t="s">
        <v>110</v>
      </c>
      <c r="C135" s="19">
        <f>SUM(C214)</f>
        <v>5500</v>
      </c>
      <c r="D135" s="19">
        <f>SUM(D214)</f>
        <v>5500</v>
      </c>
      <c r="E135" s="66">
        <f t="shared" si="2"/>
        <v>0</v>
      </c>
    </row>
    <row r="136" spans="1:5" ht="12" customHeight="1">
      <c r="A136" s="23"/>
      <c r="B136" s="24" t="s">
        <v>281</v>
      </c>
      <c r="C136" s="25">
        <v>119747</v>
      </c>
      <c r="D136" s="25">
        <v>119747</v>
      </c>
      <c r="E136" s="66">
        <f t="shared" si="2"/>
        <v>0</v>
      </c>
    </row>
    <row r="137" spans="1:5" s="15" customFormat="1" ht="12" customHeight="1">
      <c r="A137" s="21"/>
      <c r="B137" s="17"/>
      <c r="C137" s="4">
        <f>SUM(C98:C136)</f>
        <v>9079316.3445</v>
      </c>
      <c r="D137" s="4">
        <f>SUM(D98:D136)</f>
        <v>9032363.3445</v>
      </c>
      <c r="E137" s="66">
        <f t="shared" si="2"/>
        <v>-46953</v>
      </c>
    </row>
    <row r="138" spans="1:4" ht="12" customHeight="1">
      <c r="A138" s="3"/>
      <c r="B138" s="3" t="s">
        <v>287</v>
      </c>
      <c r="C138" s="3" t="s">
        <v>285</v>
      </c>
      <c r="D138" s="3" t="s">
        <v>286</v>
      </c>
    </row>
    <row r="139" spans="1:4" ht="12" customHeight="1">
      <c r="A139" s="3">
        <v>110</v>
      </c>
      <c r="B139" s="20" t="s">
        <v>27</v>
      </c>
      <c r="C139" s="6" t="s">
        <v>275</v>
      </c>
      <c r="D139" s="6" t="s">
        <v>275</v>
      </c>
    </row>
    <row r="140" spans="1:4" ht="12" customHeight="1">
      <c r="A140" s="16">
        <v>1001</v>
      </c>
      <c r="B140" s="17" t="s">
        <v>72</v>
      </c>
      <c r="C140" s="19">
        <v>339617</v>
      </c>
      <c r="D140" s="19">
        <v>339617</v>
      </c>
    </row>
    <row r="141" spans="1:4" s="15" customFormat="1" ht="12" customHeight="1">
      <c r="A141" s="16">
        <v>1003</v>
      </c>
      <c r="B141" s="17" t="s">
        <v>74</v>
      </c>
      <c r="C141" s="19">
        <v>2000</v>
      </c>
      <c r="D141" s="19">
        <v>2000</v>
      </c>
    </row>
    <row r="142" spans="1:4" ht="12" customHeight="1">
      <c r="A142" s="16">
        <v>1020</v>
      </c>
      <c r="B142" s="17" t="s">
        <v>75</v>
      </c>
      <c r="C142" s="19">
        <v>26134</v>
      </c>
      <c r="D142" s="19">
        <v>26134</v>
      </c>
    </row>
    <row r="143" spans="1:4" ht="12" customHeight="1">
      <c r="A143" s="21"/>
      <c r="B143" s="17" t="s">
        <v>111</v>
      </c>
      <c r="C143" s="4">
        <f>SUM(C140:C142)</f>
        <v>367751</v>
      </c>
      <c r="D143" s="4">
        <f>SUM(D140:D142)</f>
        <v>367751</v>
      </c>
    </row>
    <row r="144" spans="1:4" ht="12" customHeight="1">
      <c r="A144" s="16">
        <v>2001</v>
      </c>
      <c r="B144" s="17" t="s">
        <v>77</v>
      </c>
      <c r="C144" s="25">
        <v>30840</v>
      </c>
      <c r="D144" s="25">
        <v>30840</v>
      </c>
    </row>
    <row r="145" spans="1:4" ht="12" customHeight="1">
      <c r="A145" s="16">
        <v>2004</v>
      </c>
      <c r="B145" s="17" t="s">
        <v>112</v>
      </c>
      <c r="C145" s="25">
        <v>10000</v>
      </c>
      <c r="D145" s="25">
        <v>10000</v>
      </c>
    </row>
    <row r="146" spans="1:4" ht="12" customHeight="1">
      <c r="A146" s="16">
        <v>2005</v>
      </c>
      <c r="B146" s="17" t="s">
        <v>81</v>
      </c>
      <c r="C146" s="25">
        <v>10500</v>
      </c>
      <c r="D146" s="25">
        <v>10500</v>
      </c>
    </row>
    <row r="147" spans="1:4" ht="12" customHeight="1">
      <c r="A147" s="16">
        <v>2006</v>
      </c>
      <c r="B147" s="17" t="s">
        <v>113</v>
      </c>
      <c r="C147" s="25">
        <v>5500</v>
      </c>
      <c r="D147" s="25">
        <v>5500</v>
      </c>
    </row>
    <row r="148" spans="1:4" ht="12" customHeight="1">
      <c r="A148" s="16">
        <v>2007</v>
      </c>
      <c r="B148" s="17" t="s">
        <v>84</v>
      </c>
      <c r="C148" s="25">
        <v>1730</v>
      </c>
      <c r="D148" s="25">
        <v>1730</v>
      </c>
    </row>
    <row r="149" spans="1:4" ht="12" customHeight="1">
      <c r="A149" s="16">
        <v>2008</v>
      </c>
      <c r="B149" s="17" t="s">
        <v>85</v>
      </c>
      <c r="C149" s="25">
        <v>1800</v>
      </c>
      <c r="D149" s="25">
        <v>1800</v>
      </c>
    </row>
    <row r="150" spans="1:4" ht="12" customHeight="1">
      <c r="A150" s="16">
        <v>2009</v>
      </c>
      <c r="B150" s="17" t="s">
        <v>83</v>
      </c>
      <c r="C150" s="25">
        <v>3600</v>
      </c>
      <c r="D150" s="25">
        <v>3600</v>
      </c>
    </row>
    <row r="151" spans="1:4" ht="12" customHeight="1">
      <c r="A151" s="16">
        <v>2010</v>
      </c>
      <c r="B151" s="17" t="s">
        <v>86</v>
      </c>
      <c r="C151" s="25">
        <v>6000</v>
      </c>
      <c r="D151" s="25">
        <v>6000</v>
      </c>
    </row>
    <row r="152" spans="1:4" ht="12" customHeight="1">
      <c r="A152" s="16">
        <v>2015</v>
      </c>
      <c r="B152" s="17" t="s">
        <v>114</v>
      </c>
      <c r="C152" s="25">
        <v>9500</v>
      </c>
      <c r="D152" s="25">
        <v>9500</v>
      </c>
    </row>
    <row r="153" spans="1:4" ht="12" customHeight="1">
      <c r="A153" s="16">
        <v>2016</v>
      </c>
      <c r="B153" s="17" t="s">
        <v>115</v>
      </c>
      <c r="C153" s="25">
        <v>2000</v>
      </c>
      <c r="D153" s="25">
        <v>2000</v>
      </c>
    </row>
    <row r="154" spans="1:4" ht="12" customHeight="1">
      <c r="A154" s="16">
        <v>2034</v>
      </c>
      <c r="B154" s="17" t="s">
        <v>116</v>
      </c>
      <c r="C154" s="25">
        <v>1000</v>
      </c>
      <c r="D154" s="25">
        <v>1000</v>
      </c>
    </row>
    <row r="155" spans="1:4" ht="12" customHeight="1">
      <c r="A155" s="16">
        <v>2088</v>
      </c>
      <c r="B155" s="17" t="s">
        <v>117</v>
      </c>
      <c r="C155" s="25">
        <v>23000</v>
      </c>
      <c r="D155" s="25">
        <v>23000</v>
      </c>
    </row>
    <row r="156" spans="1:4" s="15" customFormat="1" ht="12" customHeight="1">
      <c r="A156" s="16">
        <v>2200</v>
      </c>
      <c r="B156" s="17" t="s">
        <v>118</v>
      </c>
      <c r="C156" s="25">
        <v>38450</v>
      </c>
      <c r="D156" s="25">
        <v>38450</v>
      </c>
    </row>
    <row r="157" spans="1:4" s="15" customFormat="1" ht="12" customHeight="1">
      <c r="A157" s="16">
        <v>3001</v>
      </c>
      <c r="B157" s="17" t="s">
        <v>100</v>
      </c>
      <c r="C157" s="25">
        <v>6000</v>
      </c>
      <c r="D157" s="25">
        <v>6000</v>
      </c>
    </row>
    <row r="158" spans="1:4" s="15" customFormat="1" ht="12" customHeight="1">
      <c r="A158" s="21"/>
      <c r="B158" s="17" t="s">
        <v>119</v>
      </c>
      <c r="C158" s="24">
        <f>SUM(C144:C157)</f>
        <v>149920</v>
      </c>
      <c r="D158" s="24">
        <f>SUM(D144:D157)</f>
        <v>149920</v>
      </c>
    </row>
    <row r="159" spans="1:4" s="15" customFormat="1" ht="12" customHeight="1">
      <c r="A159" s="21">
        <v>110</v>
      </c>
      <c r="B159" s="17" t="s">
        <v>27</v>
      </c>
      <c r="C159" s="24">
        <f>SUM(C143+C158)</f>
        <v>517671</v>
      </c>
      <c r="D159" s="24">
        <f>SUM(D143+D158)</f>
        <v>517671</v>
      </c>
    </row>
    <row r="160" spans="1:4" ht="12" customHeight="1">
      <c r="A160" s="3">
        <v>120</v>
      </c>
      <c r="B160" s="20" t="s">
        <v>120</v>
      </c>
      <c r="C160" s="3" t="s">
        <v>285</v>
      </c>
      <c r="D160" s="3" t="s">
        <v>286</v>
      </c>
    </row>
    <row r="161" spans="1:4" ht="12" customHeight="1">
      <c r="A161" s="3"/>
      <c r="B161" s="20"/>
      <c r="C161" s="6" t="s">
        <v>275</v>
      </c>
      <c r="D161" s="6" t="s">
        <v>275</v>
      </c>
    </row>
    <row r="162" spans="1:4" ht="12" customHeight="1">
      <c r="A162" s="16">
        <v>1001</v>
      </c>
      <c r="B162" s="17" t="s">
        <v>72</v>
      </c>
      <c r="C162" s="60">
        <v>291983</v>
      </c>
      <c r="D162" s="60">
        <v>291983</v>
      </c>
    </row>
    <row r="163" spans="1:4" s="15" customFormat="1" ht="12" customHeight="1">
      <c r="A163" s="16">
        <v>1002</v>
      </c>
      <c r="B163" s="17" t="s">
        <v>73</v>
      </c>
      <c r="C163" s="60">
        <v>0</v>
      </c>
      <c r="D163" s="60">
        <v>0</v>
      </c>
    </row>
    <row r="164" spans="1:4" ht="12" customHeight="1">
      <c r="A164" s="16">
        <v>1020</v>
      </c>
      <c r="B164" s="17" t="s">
        <v>75</v>
      </c>
      <c r="C164" s="60">
        <v>22337</v>
      </c>
      <c r="D164" s="60">
        <v>22337</v>
      </c>
    </row>
    <row r="165" spans="1:4" s="15" customFormat="1" ht="12" customHeight="1">
      <c r="A165" s="21"/>
      <c r="B165" s="17" t="s">
        <v>111</v>
      </c>
      <c r="C165" s="61">
        <f>SUM(C162:C164)</f>
        <v>314320</v>
      </c>
      <c r="D165" s="61">
        <f>SUM(D162:D164)</f>
        <v>314320</v>
      </c>
    </row>
    <row r="166" spans="1:4" ht="12" customHeight="1">
      <c r="A166" s="16">
        <v>2000</v>
      </c>
      <c r="B166" s="17" t="s">
        <v>121</v>
      </c>
      <c r="C166" s="60">
        <v>1800</v>
      </c>
      <c r="D166" s="60">
        <v>1800</v>
      </c>
    </row>
    <row r="167" spans="1:4" ht="12" customHeight="1">
      <c r="A167" s="16">
        <v>2004</v>
      </c>
      <c r="B167" s="17" t="s">
        <v>112</v>
      </c>
      <c r="C167" s="60">
        <v>1100</v>
      </c>
      <c r="D167" s="60">
        <v>1100</v>
      </c>
    </row>
    <row r="168" spans="1:4" ht="12" customHeight="1">
      <c r="A168" s="16">
        <v>2006</v>
      </c>
      <c r="B168" s="17" t="s">
        <v>113</v>
      </c>
      <c r="C168" s="60">
        <v>7500</v>
      </c>
      <c r="D168" s="60">
        <v>7500</v>
      </c>
    </row>
    <row r="169" spans="1:4" ht="12" customHeight="1">
      <c r="A169" s="16">
        <v>2007</v>
      </c>
      <c r="B169" s="17" t="s">
        <v>84</v>
      </c>
      <c r="C169" s="60">
        <v>1445</v>
      </c>
      <c r="D169" s="60">
        <v>1445</v>
      </c>
    </row>
    <row r="170" spans="1:4" ht="12" customHeight="1">
      <c r="A170" s="16">
        <v>2009</v>
      </c>
      <c r="B170" s="17" t="s">
        <v>83</v>
      </c>
      <c r="C170" s="60">
        <v>3320</v>
      </c>
      <c r="D170" s="60">
        <v>3320</v>
      </c>
    </row>
    <row r="171" spans="1:4" ht="12" customHeight="1">
      <c r="A171" s="16">
        <v>2010</v>
      </c>
      <c r="B171" s="17" t="s">
        <v>86</v>
      </c>
      <c r="C171" s="60">
        <v>5100</v>
      </c>
      <c r="D171" s="60">
        <v>5100</v>
      </c>
    </row>
    <row r="172" spans="1:4" ht="12" customHeight="1">
      <c r="A172" s="16">
        <v>2011</v>
      </c>
      <c r="B172" s="17" t="s">
        <v>122</v>
      </c>
      <c r="C172" s="60">
        <v>12500</v>
      </c>
      <c r="D172" s="60">
        <v>12500</v>
      </c>
    </row>
    <row r="173" spans="1:4" ht="12" customHeight="1">
      <c r="A173" s="16">
        <v>2018</v>
      </c>
      <c r="B173" s="17" t="s">
        <v>123</v>
      </c>
      <c r="C173" s="60">
        <v>2400</v>
      </c>
      <c r="D173" s="60">
        <v>2400</v>
      </c>
    </row>
    <row r="174" spans="1:4" ht="12" customHeight="1">
      <c r="A174" s="16">
        <v>2019</v>
      </c>
      <c r="B174" s="17" t="s">
        <v>124</v>
      </c>
      <c r="C174" s="60">
        <v>5500</v>
      </c>
      <c r="D174" s="60">
        <v>5500</v>
      </c>
    </row>
    <row r="175" spans="1:4" ht="12" customHeight="1">
      <c r="A175" s="16">
        <v>2034</v>
      </c>
      <c r="B175" s="17" t="s">
        <v>125</v>
      </c>
      <c r="C175" s="60">
        <v>1725</v>
      </c>
      <c r="D175" s="60">
        <v>1725</v>
      </c>
    </row>
    <row r="176" spans="1:4" ht="12" customHeight="1">
      <c r="A176" s="16">
        <v>3006</v>
      </c>
      <c r="B176" s="17" t="s">
        <v>126</v>
      </c>
      <c r="C176" s="60">
        <v>700</v>
      </c>
      <c r="D176" s="60">
        <v>700</v>
      </c>
    </row>
    <row r="177" spans="1:4" ht="12" customHeight="1">
      <c r="A177" s="16">
        <v>3020</v>
      </c>
      <c r="B177" s="17" t="s">
        <v>127</v>
      </c>
      <c r="C177" s="60">
        <v>400</v>
      </c>
      <c r="D177" s="60">
        <v>400</v>
      </c>
    </row>
    <row r="178" spans="1:4" s="15" customFormat="1" ht="12" customHeight="1">
      <c r="A178" s="21"/>
      <c r="B178" s="17" t="s">
        <v>119</v>
      </c>
      <c r="C178" s="62">
        <f>SUM(C166:C177)</f>
        <v>43490</v>
      </c>
      <c r="D178" s="62">
        <f>SUM(D166:D177)</f>
        <v>43490</v>
      </c>
    </row>
    <row r="179" spans="1:4" s="15" customFormat="1" ht="12" customHeight="1">
      <c r="A179" s="21"/>
      <c r="B179" s="17" t="s">
        <v>128</v>
      </c>
      <c r="C179" s="63">
        <f>SUM(C165+C178)</f>
        <v>357810</v>
      </c>
      <c r="D179" s="63">
        <f>SUM(D165+D178)</f>
        <v>357810</v>
      </c>
    </row>
    <row r="180" spans="1:4" ht="12" customHeight="1">
      <c r="A180" s="3">
        <v>130</v>
      </c>
      <c r="B180" s="20" t="s">
        <v>29</v>
      </c>
      <c r="C180" s="3" t="s">
        <v>285</v>
      </c>
      <c r="D180" s="3" t="s">
        <v>286</v>
      </c>
    </row>
    <row r="181" spans="1:4" ht="11.25" customHeight="1">
      <c r="A181" s="3"/>
      <c r="B181" s="20"/>
      <c r="C181" s="6" t="s">
        <v>275</v>
      </c>
      <c r="D181" s="6" t="s">
        <v>275</v>
      </c>
    </row>
    <row r="182" spans="1:4" ht="12" customHeight="1" hidden="1">
      <c r="A182" s="16">
        <v>2004</v>
      </c>
      <c r="B182" s="17" t="s">
        <v>80</v>
      </c>
      <c r="C182" s="25">
        <v>0</v>
      </c>
      <c r="D182" s="25">
        <v>0</v>
      </c>
    </row>
    <row r="183" spans="1:4" ht="12" customHeight="1" hidden="1">
      <c r="A183" s="16">
        <v>2007</v>
      </c>
      <c r="B183" s="17" t="s">
        <v>129</v>
      </c>
      <c r="C183" s="25">
        <v>0</v>
      </c>
      <c r="D183" s="25">
        <v>0</v>
      </c>
    </row>
    <row r="184" spans="1:4" ht="12" customHeight="1">
      <c r="A184" s="16">
        <v>2009</v>
      </c>
      <c r="B184" s="17" t="s">
        <v>130</v>
      </c>
      <c r="C184" s="25">
        <v>500</v>
      </c>
      <c r="D184" s="25">
        <v>500</v>
      </c>
    </row>
    <row r="185" spans="1:4" s="15" customFormat="1" ht="12" customHeight="1">
      <c r="A185" s="21">
        <v>130</v>
      </c>
      <c r="B185" s="17" t="s">
        <v>29</v>
      </c>
      <c r="C185" s="24">
        <f>SUM(C182:C184)</f>
        <v>500</v>
      </c>
      <c r="D185" s="24">
        <f>SUM(D182:D184)</f>
        <v>500</v>
      </c>
    </row>
    <row r="186" spans="1:4" ht="12" customHeight="1">
      <c r="A186" s="3">
        <v>135</v>
      </c>
      <c r="B186" s="20" t="s">
        <v>131</v>
      </c>
      <c r="C186" s="3" t="s">
        <v>285</v>
      </c>
      <c r="D186" s="3" t="s">
        <v>286</v>
      </c>
    </row>
    <row r="187" spans="1:4" ht="12" customHeight="1">
      <c r="A187" s="3"/>
      <c r="B187" s="20"/>
      <c r="C187" s="6" t="s">
        <v>275</v>
      </c>
      <c r="D187" s="6" t="s">
        <v>275</v>
      </c>
    </row>
    <row r="188" spans="1:4" ht="12" customHeight="1">
      <c r="A188" s="16">
        <v>2010</v>
      </c>
      <c r="B188" s="17" t="s">
        <v>132</v>
      </c>
      <c r="C188" s="25">
        <v>27000</v>
      </c>
      <c r="D188" s="25">
        <v>27000</v>
      </c>
    </row>
    <row r="189" spans="1:4" ht="12" customHeight="1">
      <c r="A189" s="16">
        <v>2011</v>
      </c>
      <c r="B189" s="17" t="s">
        <v>133</v>
      </c>
      <c r="C189" s="25">
        <v>30000</v>
      </c>
      <c r="D189" s="25">
        <v>30000</v>
      </c>
    </row>
    <row r="190" spans="1:4" s="15" customFormat="1" ht="12" customHeight="1">
      <c r="A190" s="21">
        <v>135</v>
      </c>
      <c r="B190" s="17" t="s">
        <v>30</v>
      </c>
      <c r="C190" s="24">
        <f>SUM(C188:C189)</f>
        <v>57000</v>
      </c>
      <c r="D190" s="24">
        <f>SUM(D188:D189)</f>
        <v>57000</v>
      </c>
    </row>
    <row r="191" ht="12" customHeight="1">
      <c r="A191" s="21"/>
    </row>
    <row r="192" spans="1:4" ht="12" customHeight="1">
      <c r="A192" s="3">
        <v>140</v>
      </c>
      <c r="B192" s="20" t="s">
        <v>31</v>
      </c>
      <c r="C192" s="3" t="s">
        <v>285</v>
      </c>
      <c r="D192" s="3" t="s">
        <v>286</v>
      </c>
    </row>
    <row r="193" spans="1:4" ht="12" customHeight="1">
      <c r="A193" s="3"/>
      <c r="B193" s="20"/>
      <c r="C193" s="6" t="s">
        <v>275</v>
      </c>
      <c r="D193" s="6" t="s">
        <v>275</v>
      </c>
    </row>
    <row r="194" spans="1:4" s="15" customFormat="1" ht="12" customHeight="1">
      <c r="A194" s="16">
        <v>1002</v>
      </c>
      <c r="B194" s="17" t="s">
        <v>73</v>
      </c>
      <c r="C194" s="64">
        <v>19500</v>
      </c>
      <c r="D194" s="64">
        <v>19500</v>
      </c>
    </row>
    <row r="195" spans="1:4" ht="12" customHeight="1">
      <c r="A195" s="16">
        <v>1020</v>
      </c>
      <c r="B195" s="17" t="s">
        <v>75</v>
      </c>
      <c r="C195" s="64">
        <v>1500</v>
      </c>
      <c r="D195" s="64">
        <v>1500</v>
      </c>
    </row>
    <row r="196" spans="1:4" s="15" customFormat="1" ht="12" customHeight="1">
      <c r="A196" s="21"/>
      <c r="B196" s="17" t="s">
        <v>111</v>
      </c>
      <c r="C196" s="63">
        <f>SUM(C194:C195)</f>
        <v>21000</v>
      </c>
      <c r="D196" s="63">
        <f>SUM(D194:D195)</f>
        <v>21000</v>
      </c>
    </row>
    <row r="197" spans="1:4" ht="12" customHeight="1">
      <c r="A197" s="16">
        <v>2004</v>
      </c>
      <c r="B197" s="17" t="s">
        <v>80</v>
      </c>
      <c r="C197" s="64">
        <v>4220</v>
      </c>
      <c r="D197" s="64">
        <v>4220</v>
      </c>
    </row>
    <row r="198" spans="1:4" ht="12" customHeight="1">
      <c r="A198" s="16">
        <v>2010</v>
      </c>
      <c r="B198" s="17" t="s">
        <v>86</v>
      </c>
      <c r="C198" s="64">
        <v>3680</v>
      </c>
      <c r="D198" s="64">
        <v>3680</v>
      </c>
    </row>
    <row r="199" spans="1:4" ht="12" customHeight="1">
      <c r="A199" s="16">
        <v>3001</v>
      </c>
      <c r="B199" s="17" t="s">
        <v>100</v>
      </c>
      <c r="C199" s="64">
        <v>400</v>
      </c>
      <c r="D199" s="64">
        <v>400</v>
      </c>
    </row>
    <row r="200" spans="1:4" ht="12" customHeight="1">
      <c r="A200" s="16">
        <v>4001</v>
      </c>
      <c r="B200" s="17" t="s">
        <v>106</v>
      </c>
      <c r="C200" s="64"/>
      <c r="D200" s="64"/>
    </row>
    <row r="201" spans="1:4" s="15" customFormat="1" ht="12" customHeight="1">
      <c r="A201" s="21"/>
      <c r="B201" s="17" t="s">
        <v>119</v>
      </c>
      <c r="C201" s="63">
        <f>SUM(C197:C200)</f>
        <v>8300</v>
      </c>
      <c r="D201" s="63">
        <f>SUM(D197:D200)</f>
        <v>8300</v>
      </c>
    </row>
    <row r="202" spans="1:4" s="15" customFormat="1" ht="12" customHeight="1">
      <c r="A202" s="21">
        <v>140</v>
      </c>
      <c r="B202" s="17" t="s">
        <v>31</v>
      </c>
      <c r="C202" s="63">
        <f>SUM((C201+C196))</f>
        <v>29300</v>
      </c>
      <c r="D202" s="63">
        <f>SUM((D201+D196))</f>
        <v>29300</v>
      </c>
    </row>
    <row r="203" spans="1:4" ht="12" customHeight="1">
      <c r="A203" s="3"/>
      <c r="B203" s="20"/>
      <c r="C203" s="3" t="s">
        <v>285</v>
      </c>
      <c r="D203" s="3" t="s">
        <v>286</v>
      </c>
    </row>
    <row r="204" spans="1:4" ht="12" customHeight="1">
      <c r="A204" s="3">
        <v>150</v>
      </c>
      <c r="B204" s="20" t="s">
        <v>32</v>
      </c>
      <c r="C204" s="6" t="s">
        <v>275</v>
      </c>
      <c r="D204" s="6" t="s">
        <v>275</v>
      </c>
    </row>
    <row r="205" spans="1:4" ht="12" customHeight="1">
      <c r="A205" s="16">
        <v>1002</v>
      </c>
      <c r="B205" s="17" t="s">
        <v>73</v>
      </c>
      <c r="C205" s="25">
        <v>1500</v>
      </c>
      <c r="D205" s="25">
        <v>1500</v>
      </c>
    </row>
    <row r="206" spans="1:4" ht="12" customHeight="1">
      <c r="A206" s="16">
        <v>1020</v>
      </c>
      <c r="B206" s="17" t="s">
        <v>75</v>
      </c>
      <c r="C206" s="25">
        <v>115</v>
      </c>
      <c r="D206" s="25">
        <v>115</v>
      </c>
    </row>
    <row r="207" spans="1:4" s="15" customFormat="1" ht="12" customHeight="1">
      <c r="A207" s="21"/>
      <c r="B207" s="17" t="s">
        <v>111</v>
      </c>
      <c r="C207" s="24">
        <f>SUM(C205:C206)</f>
        <v>1615</v>
      </c>
      <c r="D207" s="24">
        <f>SUM(D205:D206)</f>
        <v>1615</v>
      </c>
    </row>
    <row r="208" spans="1:4" ht="12" customHeight="1">
      <c r="A208" s="16">
        <v>2009</v>
      </c>
      <c r="B208" s="17" t="s">
        <v>130</v>
      </c>
      <c r="C208" s="25">
        <v>200</v>
      </c>
      <c r="D208" s="25">
        <v>200</v>
      </c>
    </row>
    <row r="209" spans="1:4" ht="12" customHeight="1">
      <c r="A209" s="16">
        <v>2060</v>
      </c>
      <c r="B209" s="17" t="s">
        <v>134</v>
      </c>
      <c r="C209" s="25">
        <v>1000</v>
      </c>
      <c r="D209" s="25">
        <v>1000</v>
      </c>
    </row>
    <row r="210" spans="1:4" ht="12" customHeight="1">
      <c r="A210" s="16">
        <v>2066</v>
      </c>
      <c r="B210" s="17" t="s">
        <v>135</v>
      </c>
      <c r="C210" s="25">
        <v>2000</v>
      </c>
      <c r="D210" s="25">
        <v>2000</v>
      </c>
    </row>
    <row r="211" spans="1:4" ht="12" customHeight="1">
      <c r="A211" s="16">
        <v>2070</v>
      </c>
      <c r="B211" s="17" t="s">
        <v>136</v>
      </c>
      <c r="C211" s="25">
        <v>1000</v>
      </c>
      <c r="D211" s="25">
        <v>1000</v>
      </c>
    </row>
    <row r="212" spans="1:4" ht="12" customHeight="1">
      <c r="A212" s="16">
        <v>2080</v>
      </c>
      <c r="B212" s="17" t="s">
        <v>137</v>
      </c>
      <c r="C212" s="25">
        <v>1250</v>
      </c>
      <c r="D212" s="25">
        <v>1250</v>
      </c>
    </row>
    <row r="213" spans="1:4" ht="12" customHeight="1">
      <c r="A213" s="16">
        <v>2081</v>
      </c>
      <c r="B213" s="17" t="s">
        <v>138</v>
      </c>
      <c r="C213" s="25">
        <v>1000</v>
      </c>
      <c r="D213" s="25">
        <v>1000</v>
      </c>
    </row>
    <row r="214" spans="1:4" ht="12" customHeight="1">
      <c r="A214" s="16">
        <v>2090</v>
      </c>
      <c r="B214" s="17" t="s">
        <v>110</v>
      </c>
      <c r="C214" s="25">
        <v>5500</v>
      </c>
      <c r="D214" s="25">
        <v>5500</v>
      </c>
    </row>
    <row r="215" spans="1:4" s="15" customFormat="1" ht="12" customHeight="1">
      <c r="A215" s="21"/>
      <c r="B215" s="17" t="s">
        <v>119</v>
      </c>
      <c r="C215" s="24">
        <f>SUM(C208:C214)</f>
        <v>11950</v>
      </c>
      <c r="D215" s="24">
        <f>SUM(D208:D214)</f>
        <v>11950</v>
      </c>
    </row>
    <row r="216" spans="1:4" s="15" customFormat="1" ht="12" customHeight="1">
      <c r="A216" s="21">
        <v>150</v>
      </c>
      <c r="B216" s="17" t="s">
        <v>32</v>
      </c>
      <c r="C216" s="24">
        <f>SUM(C215+C207)</f>
        <v>13565</v>
      </c>
      <c r="D216" s="24">
        <f>SUM(D215+D207)</f>
        <v>13565</v>
      </c>
    </row>
    <row r="217" spans="1:4" ht="12" customHeight="1">
      <c r="A217" s="3">
        <v>160</v>
      </c>
      <c r="B217" s="20" t="s">
        <v>35</v>
      </c>
      <c r="C217" s="3" t="s">
        <v>285</v>
      </c>
      <c r="D217" s="3" t="s">
        <v>286</v>
      </c>
    </row>
    <row r="218" spans="1:4" ht="12" customHeight="1">
      <c r="A218" s="3"/>
      <c r="B218" s="20"/>
      <c r="C218" s="6" t="s">
        <v>275</v>
      </c>
      <c r="D218" s="6" t="s">
        <v>275</v>
      </c>
    </row>
    <row r="219" spans="1:4" s="15" customFormat="1" ht="12" customHeight="1">
      <c r="A219" s="16">
        <v>2089</v>
      </c>
      <c r="B219" s="17" t="s">
        <v>139</v>
      </c>
      <c r="C219" s="25">
        <v>90500</v>
      </c>
      <c r="D219" s="25">
        <v>90500</v>
      </c>
    </row>
    <row r="220" spans="1:4" ht="12" customHeight="1">
      <c r="A220" s="16">
        <v>2091</v>
      </c>
      <c r="B220" s="17" t="s">
        <v>140</v>
      </c>
      <c r="C220" s="25">
        <v>7000</v>
      </c>
      <c r="D220" s="25">
        <v>7000</v>
      </c>
    </row>
    <row r="221" spans="1:4" ht="12" customHeight="1">
      <c r="A221" s="21">
        <v>160</v>
      </c>
      <c r="B221" s="17" t="s">
        <v>35</v>
      </c>
      <c r="C221" s="24">
        <f>SUM(C219:C220)</f>
        <v>97500</v>
      </c>
      <c r="D221" s="24">
        <f>SUM(D219:D220)</f>
        <v>97500</v>
      </c>
    </row>
    <row r="222" spans="1:4" ht="12" customHeight="1">
      <c r="A222" s="3">
        <v>170</v>
      </c>
      <c r="B222" s="20" t="s">
        <v>36</v>
      </c>
      <c r="C222" s="3" t="s">
        <v>285</v>
      </c>
      <c r="D222" s="3" t="s">
        <v>286</v>
      </c>
    </row>
    <row r="223" spans="1:4" ht="12" customHeight="1">
      <c r="A223" s="3"/>
      <c r="B223" s="20"/>
      <c r="C223" s="6" t="s">
        <v>275</v>
      </c>
      <c r="D223" s="6" t="s">
        <v>275</v>
      </c>
    </row>
    <row r="224" spans="1:4" ht="12" customHeight="1">
      <c r="A224" s="16">
        <v>1021</v>
      </c>
      <c r="B224" s="17" t="s">
        <v>141</v>
      </c>
      <c r="C224" s="25">
        <v>189588</v>
      </c>
      <c r="D224" s="25">
        <v>189588</v>
      </c>
    </row>
    <row r="225" spans="1:4" ht="12" customHeight="1">
      <c r="A225" s="16">
        <v>1023</v>
      </c>
      <c r="B225" s="17" t="s">
        <v>142</v>
      </c>
      <c r="C225" s="25">
        <v>160000</v>
      </c>
      <c r="D225" s="25">
        <v>160000</v>
      </c>
    </row>
    <row r="226" spans="1:4" ht="12" customHeight="1">
      <c r="A226" s="16">
        <v>1024</v>
      </c>
      <c r="B226" s="17" t="s">
        <v>143</v>
      </c>
      <c r="C226" s="25">
        <v>17500</v>
      </c>
      <c r="D226" s="25">
        <v>17500</v>
      </c>
    </row>
    <row r="227" spans="1:4" ht="12" customHeight="1">
      <c r="A227" s="16">
        <v>1025</v>
      </c>
      <c r="B227" s="17" t="s">
        <v>144</v>
      </c>
      <c r="C227" s="25">
        <v>540000</v>
      </c>
      <c r="D227" s="25">
        <v>540000</v>
      </c>
    </row>
    <row r="228" spans="1:4" ht="12" customHeight="1">
      <c r="A228" s="16">
        <v>1026</v>
      </c>
      <c r="B228" s="17" t="s">
        <v>145</v>
      </c>
      <c r="C228" s="25">
        <v>86000</v>
      </c>
      <c r="D228" s="25">
        <v>86000</v>
      </c>
    </row>
    <row r="229" spans="1:4" ht="12" customHeight="1">
      <c r="A229" s="16">
        <v>1030</v>
      </c>
      <c r="B229" s="17" t="s">
        <v>146</v>
      </c>
      <c r="C229" s="25">
        <v>1517</v>
      </c>
      <c r="D229" s="25">
        <v>1517</v>
      </c>
    </row>
    <row r="230" spans="1:4" ht="12" customHeight="1">
      <c r="A230" s="16">
        <v>1031</v>
      </c>
      <c r="B230" s="17" t="s">
        <v>147</v>
      </c>
      <c r="C230" s="25">
        <v>27000</v>
      </c>
      <c r="D230" s="25">
        <v>27000</v>
      </c>
    </row>
    <row r="231" spans="1:4" ht="12" customHeight="1">
      <c r="A231" s="16">
        <v>1032</v>
      </c>
      <c r="B231" s="17" t="s">
        <v>148</v>
      </c>
      <c r="C231" s="25">
        <v>6500</v>
      </c>
      <c r="D231" s="25">
        <v>6500</v>
      </c>
    </row>
    <row r="232" spans="1:4" ht="12" customHeight="1">
      <c r="A232" s="16">
        <v>1033</v>
      </c>
      <c r="B232" s="17" t="s">
        <v>149</v>
      </c>
      <c r="C232" s="25">
        <v>5000</v>
      </c>
      <c r="D232" s="25">
        <v>5000</v>
      </c>
    </row>
    <row r="233" spans="1:4" s="30" customFormat="1" ht="12" customHeight="1">
      <c r="A233" s="16">
        <v>1035</v>
      </c>
      <c r="B233" s="17" t="s">
        <v>150</v>
      </c>
      <c r="C233" s="25">
        <v>2400</v>
      </c>
      <c r="D233" s="25">
        <v>2400</v>
      </c>
    </row>
    <row r="234" spans="1:4" s="31" customFormat="1" ht="12" customHeight="1">
      <c r="A234" s="21">
        <v>170</v>
      </c>
      <c r="B234" s="17" t="s">
        <v>36</v>
      </c>
      <c r="C234" s="4">
        <f>SUM(C224:C233)</f>
        <v>1035505</v>
      </c>
      <c r="D234" s="4">
        <f>SUM(D224:D233)</f>
        <v>1035505</v>
      </c>
    </row>
    <row r="235" spans="1:4" ht="12" customHeight="1">
      <c r="A235" s="32">
        <v>180</v>
      </c>
      <c r="B235" s="33" t="s">
        <v>37</v>
      </c>
      <c r="C235" s="3" t="s">
        <v>285</v>
      </c>
      <c r="D235" s="3" t="s">
        <v>286</v>
      </c>
    </row>
    <row r="236" spans="1:4" ht="12" customHeight="1">
      <c r="A236" s="32"/>
      <c r="B236" s="33"/>
      <c r="C236" s="6" t="s">
        <v>275</v>
      </c>
      <c r="D236" s="6" t="s">
        <v>275</v>
      </c>
    </row>
    <row r="237" ht="12" customHeight="1">
      <c r="B237" s="21" t="s">
        <v>151</v>
      </c>
    </row>
    <row r="238" spans="2:4" ht="12" customHeight="1" hidden="1">
      <c r="B238" s="17" t="s">
        <v>152</v>
      </c>
      <c r="C238" s="25"/>
      <c r="D238" s="25"/>
    </row>
    <row r="239" spans="2:4" ht="12" customHeight="1" hidden="1">
      <c r="B239" s="17" t="s">
        <v>153</v>
      </c>
      <c r="C239" s="25"/>
      <c r="D239" s="25"/>
    </row>
    <row r="240" spans="2:4" ht="12" customHeight="1" hidden="1">
      <c r="B240" s="17" t="s">
        <v>154</v>
      </c>
      <c r="C240" s="25"/>
      <c r="D240" s="25"/>
    </row>
    <row r="241" spans="2:4" ht="12" customHeight="1">
      <c r="B241" s="17" t="s">
        <v>155</v>
      </c>
      <c r="C241" s="25">
        <v>117250</v>
      </c>
      <c r="D241" s="25">
        <v>117250</v>
      </c>
    </row>
    <row r="242" spans="2:4" ht="12" customHeight="1">
      <c r="B242" s="17" t="s">
        <v>156</v>
      </c>
      <c r="C242" s="25">
        <v>174000</v>
      </c>
      <c r="D242" s="25">
        <v>174000</v>
      </c>
    </row>
    <row r="243" spans="2:4" ht="12" customHeight="1">
      <c r="B243" s="17" t="s">
        <v>157</v>
      </c>
      <c r="C243" s="25">
        <v>220000</v>
      </c>
      <c r="D243" s="25">
        <v>220000</v>
      </c>
    </row>
    <row r="244" spans="2:4" ht="12" customHeight="1">
      <c r="B244" s="17" t="s">
        <v>158</v>
      </c>
      <c r="C244" s="25">
        <v>80000</v>
      </c>
      <c r="D244" s="25">
        <v>80000</v>
      </c>
    </row>
    <row r="245" spans="1:4" s="15" customFormat="1" ht="12" customHeight="1">
      <c r="A245" s="16"/>
      <c r="B245" s="17" t="s">
        <v>159</v>
      </c>
      <c r="C245" s="25">
        <v>94500</v>
      </c>
      <c r="D245" s="25">
        <v>94500</v>
      </c>
    </row>
    <row r="246" spans="2:4" ht="12" customHeight="1">
      <c r="B246" s="17" t="s">
        <v>160</v>
      </c>
      <c r="C246" s="25">
        <v>106488</v>
      </c>
      <c r="D246" s="25">
        <v>106488</v>
      </c>
    </row>
    <row r="247" spans="1:4" s="15" customFormat="1" ht="12" customHeight="1">
      <c r="A247" s="21"/>
      <c r="B247" s="17" t="s">
        <v>161</v>
      </c>
      <c r="C247" s="24">
        <f>SUM(C238:C246)</f>
        <v>792238</v>
      </c>
      <c r="D247" s="24">
        <f>SUM(D238:D246)</f>
        <v>792238</v>
      </c>
    </row>
    <row r="248" spans="2:4" ht="12" customHeight="1">
      <c r="B248" s="21" t="s">
        <v>162</v>
      </c>
      <c r="C248" s="19"/>
      <c r="D248" s="19"/>
    </row>
    <row r="249" spans="2:4" ht="12" customHeight="1" hidden="1">
      <c r="B249" s="17" t="s">
        <v>152</v>
      </c>
      <c r="C249" s="25">
        <v>0</v>
      </c>
      <c r="D249" s="25">
        <v>0</v>
      </c>
    </row>
    <row r="250" spans="2:4" ht="12" customHeight="1" hidden="1">
      <c r="B250" s="17" t="s">
        <v>153</v>
      </c>
      <c r="C250" s="25">
        <v>0</v>
      </c>
      <c r="D250" s="25">
        <v>0</v>
      </c>
    </row>
    <row r="251" spans="2:4" ht="12" customHeight="1" hidden="1">
      <c r="B251" s="17" t="s">
        <v>154</v>
      </c>
      <c r="C251" s="25">
        <v>0</v>
      </c>
      <c r="D251" s="25">
        <v>0</v>
      </c>
    </row>
    <row r="252" spans="2:4" ht="12" customHeight="1">
      <c r="B252" s="17" t="s">
        <v>155</v>
      </c>
      <c r="C252" s="25">
        <v>18250</v>
      </c>
      <c r="D252" s="25">
        <v>18250</v>
      </c>
    </row>
    <row r="253" spans="2:4" ht="12" customHeight="1">
      <c r="B253" s="17" t="s">
        <v>156</v>
      </c>
      <c r="C253" s="25">
        <v>27384</v>
      </c>
      <c r="D253" s="25">
        <v>27384</v>
      </c>
    </row>
    <row r="254" spans="2:4" ht="12" customHeight="1">
      <c r="B254" s="17" t="s">
        <v>157</v>
      </c>
      <c r="C254" s="25">
        <v>35800</v>
      </c>
      <c r="D254" s="25">
        <v>35800</v>
      </c>
    </row>
    <row r="255" spans="2:4" ht="12" customHeight="1">
      <c r="B255" s="17" t="s">
        <v>158</v>
      </c>
      <c r="C255" s="25">
        <v>15500</v>
      </c>
      <c r="D255" s="25">
        <v>15500</v>
      </c>
    </row>
    <row r="256" spans="1:4" s="15" customFormat="1" ht="12" customHeight="1">
      <c r="A256" s="16"/>
      <c r="B256" s="17" t="s">
        <v>159</v>
      </c>
      <c r="C256" s="25">
        <v>52409</v>
      </c>
      <c r="D256" s="25">
        <v>52409</v>
      </c>
    </row>
    <row r="257" spans="2:4" ht="12" customHeight="1">
      <c r="B257" s="17" t="s">
        <v>160</v>
      </c>
      <c r="C257" s="25">
        <v>59622</v>
      </c>
      <c r="D257" s="25">
        <v>59622</v>
      </c>
    </row>
    <row r="258" spans="1:4" s="15" customFormat="1" ht="12" customHeight="1">
      <c r="A258" s="21"/>
      <c r="B258" s="17" t="s">
        <v>163</v>
      </c>
      <c r="C258" s="24">
        <f>SUM(C249:C257)</f>
        <v>208965</v>
      </c>
      <c r="D258" s="24">
        <f>SUM(D249:D257)</f>
        <v>208965</v>
      </c>
    </row>
    <row r="259" spans="1:4" s="15" customFormat="1" ht="12" customHeight="1">
      <c r="A259" s="16"/>
      <c r="B259" s="17" t="s">
        <v>164</v>
      </c>
      <c r="C259" s="25">
        <v>1000</v>
      </c>
      <c r="D259" s="25">
        <v>1000</v>
      </c>
    </row>
    <row r="260" spans="1:4" s="15" customFormat="1" ht="12" customHeight="1">
      <c r="A260" s="21"/>
      <c r="B260" s="17" t="s">
        <v>165</v>
      </c>
      <c r="C260" s="25">
        <v>0</v>
      </c>
      <c r="D260" s="25">
        <v>0</v>
      </c>
    </row>
    <row r="261" spans="1:4" s="15" customFormat="1" ht="12" customHeight="1">
      <c r="A261" s="21"/>
      <c r="B261" s="17" t="s">
        <v>166</v>
      </c>
      <c r="C261" s="4">
        <v>-95500</v>
      </c>
      <c r="D261" s="4">
        <v>-95500</v>
      </c>
    </row>
    <row r="262" spans="1:4" s="15" customFormat="1" ht="12" customHeight="1">
      <c r="A262" s="21"/>
      <c r="B262" s="17" t="s">
        <v>37</v>
      </c>
      <c r="C262" s="4">
        <f>SUM(C261+C260+C259+C258+C247)</f>
        <v>906703</v>
      </c>
      <c r="D262" s="4">
        <f>SUM(D261+D260+D259+D258+D247)</f>
        <v>906703</v>
      </c>
    </row>
    <row r="263" spans="1:4" ht="12" customHeight="1">
      <c r="A263" s="3">
        <v>210</v>
      </c>
      <c r="B263" s="20" t="s">
        <v>41</v>
      </c>
      <c r="C263" s="3" t="s">
        <v>285</v>
      </c>
      <c r="D263" s="3" t="s">
        <v>286</v>
      </c>
    </row>
    <row r="264" spans="1:4" ht="12" customHeight="1">
      <c r="A264" s="3"/>
      <c r="B264" s="20"/>
      <c r="C264" s="6" t="s">
        <v>275</v>
      </c>
      <c r="D264" s="6" t="s">
        <v>275</v>
      </c>
    </row>
    <row r="265" spans="1:5" ht="12" customHeight="1">
      <c r="A265" s="16">
        <v>1001</v>
      </c>
      <c r="B265" s="17" t="s">
        <v>72</v>
      </c>
      <c r="C265" s="34">
        <v>881782</v>
      </c>
      <c r="D265" s="34">
        <v>871234</v>
      </c>
      <c r="E265" s="66">
        <f>SUM(D265-C265)</f>
        <v>-10548</v>
      </c>
    </row>
    <row r="266" spans="1:5" ht="12" customHeight="1">
      <c r="A266" s="16">
        <v>1002</v>
      </c>
      <c r="B266" s="17" t="s">
        <v>73</v>
      </c>
      <c r="C266" s="34">
        <v>24360</v>
      </c>
      <c r="D266" s="34">
        <v>24360</v>
      </c>
      <c r="E266" s="66"/>
    </row>
    <row r="267" spans="1:5" ht="12" customHeight="1">
      <c r="A267" s="16">
        <v>1003</v>
      </c>
      <c r="B267" s="17" t="s">
        <v>167</v>
      </c>
      <c r="C267" s="34">
        <v>99000</v>
      </c>
      <c r="D267" s="34">
        <v>95790</v>
      </c>
      <c r="E267" s="66">
        <f>SUM(D267-C267)</f>
        <v>-3210</v>
      </c>
    </row>
    <row r="268" spans="1:5" s="15" customFormat="1" ht="12" customHeight="1">
      <c r="A268" s="16">
        <v>1010</v>
      </c>
      <c r="B268" s="17" t="s">
        <v>168</v>
      </c>
      <c r="C268" s="34">
        <v>7830</v>
      </c>
      <c r="D268" s="34">
        <v>7830</v>
      </c>
      <c r="E268" s="66"/>
    </row>
    <row r="269" spans="1:5" ht="12" customHeight="1">
      <c r="A269" s="16">
        <v>1020</v>
      </c>
      <c r="B269" s="17" t="s">
        <v>75</v>
      </c>
      <c r="C269" s="34">
        <v>77492</v>
      </c>
      <c r="D269" s="34">
        <v>76440</v>
      </c>
      <c r="E269" s="66">
        <f>SUM(D269-C269)</f>
        <v>-1052</v>
      </c>
    </row>
    <row r="270" spans="1:5" s="15" customFormat="1" ht="12" customHeight="1">
      <c r="A270" s="21"/>
      <c r="B270" s="17" t="s">
        <v>111</v>
      </c>
      <c r="C270" s="35">
        <f>SUM(C265:C269)</f>
        <v>1090464</v>
      </c>
      <c r="D270" s="35">
        <f>SUM(D265:D269)</f>
        <v>1075654</v>
      </c>
      <c r="E270" s="66">
        <f>SUM(D270-C270)</f>
        <v>-14810</v>
      </c>
    </row>
    <row r="271" spans="1:5" ht="12" customHeight="1">
      <c r="A271" s="16">
        <v>2004</v>
      </c>
      <c r="B271" s="17" t="s">
        <v>80</v>
      </c>
      <c r="C271" s="34">
        <v>3000</v>
      </c>
      <c r="D271" s="34">
        <v>3000</v>
      </c>
      <c r="E271" s="66"/>
    </row>
    <row r="272" spans="1:5" ht="12" customHeight="1">
      <c r="A272" s="16">
        <v>2007</v>
      </c>
      <c r="B272" s="17" t="s">
        <v>129</v>
      </c>
      <c r="C272" s="34">
        <v>650</v>
      </c>
      <c r="D272" s="34">
        <v>650</v>
      </c>
      <c r="E272" s="66"/>
    </row>
    <row r="273" spans="1:5" ht="12" customHeight="1">
      <c r="A273" s="16">
        <v>2008</v>
      </c>
      <c r="B273" s="17" t="s">
        <v>85</v>
      </c>
      <c r="C273" s="34">
        <v>35755</v>
      </c>
      <c r="D273" s="34">
        <v>35755</v>
      </c>
      <c r="E273" s="66"/>
    </row>
    <row r="274" spans="1:5" ht="12" customHeight="1">
      <c r="A274" s="16">
        <v>2009</v>
      </c>
      <c r="B274" s="17" t="s">
        <v>130</v>
      </c>
      <c r="C274" s="34">
        <v>1500</v>
      </c>
      <c r="D274" s="34">
        <v>1500</v>
      </c>
      <c r="E274" s="66"/>
    </row>
    <row r="275" spans="1:5" ht="12" customHeight="1">
      <c r="A275" s="16">
        <v>2010</v>
      </c>
      <c r="B275" s="17" t="s">
        <v>169</v>
      </c>
      <c r="C275" s="34">
        <v>6000</v>
      </c>
      <c r="D275" s="34">
        <v>6000</v>
      </c>
      <c r="E275" s="66"/>
    </row>
    <row r="276" spans="1:5" ht="12" customHeight="1">
      <c r="A276" s="16">
        <v>2032</v>
      </c>
      <c r="B276" s="17" t="s">
        <v>170</v>
      </c>
      <c r="C276" s="34">
        <v>13155</v>
      </c>
      <c r="D276" s="34">
        <v>13155</v>
      </c>
      <c r="E276" s="66"/>
    </row>
    <row r="277" spans="1:5" ht="12" customHeight="1">
      <c r="A277" s="16">
        <v>2033</v>
      </c>
      <c r="B277" s="17" t="s">
        <v>171</v>
      </c>
      <c r="C277" s="34">
        <v>1500</v>
      </c>
      <c r="D277" s="34">
        <v>1500</v>
      </c>
      <c r="E277" s="66"/>
    </row>
    <row r="278" spans="1:5" ht="12" customHeight="1">
      <c r="A278" s="16">
        <v>2062</v>
      </c>
      <c r="B278" s="17" t="s">
        <v>172</v>
      </c>
      <c r="C278" s="34">
        <v>12000</v>
      </c>
      <c r="D278" s="34">
        <v>12000</v>
      </c>
      <c r="E278" s="66"/>
    </row>
    <row r="279" spans="1:5" ht="12" customHeight="1">
      <c r="A279" s="16">
        <v>2063</v>
      </c>
      <c r="B279" s="17" t="s">
        <v>173</v>
      </c>
      <c r="C279" s="34">
        <v>6000</v>
      </c>
      <c r="D279" s="34">
        <v>6000</v>
      </c>
      <c r="E279" s="66"/>
    </row>
    <row r="280" spans="1:5" ht="12" customHeight="1">
      <c r="A280" s="16">
        <v>3001</v>
      </c>
      <c r="B280" s="17" t="s">
        <v>100</v>
      </c>
      <c r="C280" s="34">
        <v>3400</v>
      </c>
      <c r="D280" s="34">
        <v>3400</v>
      </c>
      <c r="E280" s="66"/>
    </row>
    <row r="281" spans="1:5" ht="12" customHeight="1">
      <c r="A281" s="16">
        <v>3002</v>
      </c>
      <c r="B281" s="17" t="s">
        <v>174</v>
      </c>
      <c r="C281" s="34">
        <v>34100</v>
      </c>
      <c r="D281" s="34">
        <v>34100</v>
      </c>
      <c r="E281" s="66"/>
    </row>
    <row r="282" spans="1:5" s="15" customFormat="1" ht="12" customHeight="1">
      <c r="A282" s="16">
        <v>3004</v>
      </c>
      <c r="B282" s="17" t="s">
        <v>91</v>
      </c>
      <c r="C282" s="34">
        <v>5850</v>
      </c>
      <c r="D282" s="34">
        <v>5850</v>
      </c>
      <c r="E282" s="66"/>
    </row>
    <row r="283" spans="1:5" s="15" customFormat="1" ht="12" customHeight="1">
      <c r="A283" s="16">
        <v>3005</v>
      </c>
      <c r="B283" s="17" t="s">
        <v>175</v>
      </c>
      <c r="C283" s="34">
        <v>14200</v>
      </c>
      <c r="D283" s="34">
        <v>14200</v>
      </c>
      <c r="E283" s="66"/>
    </row>
    <row r="284" spans="1:5" s="15" customFormat="1" ht="12" customHeight="1">
      <c r="A284" s="21"/>
      <c r="B284" s="17" t="s">
        <v>119</v>
      </c>
      <c r="C284" s="35">
        <f>SUM(C271:C283)</f>
        <v>137110</v>
      </c>
      <c r="D284" s="35">
        <f>SUM(D271:D283)</f>
        <v>137110</v>
      </c>
      <c r="E284" s="66"/>
    </row>
    <row r="285" spans="1:5" s="15" customFormat="1" ht="12" customHeight="1">
      <c r="A285" s="21">
        <v>210</v>
      </c>
      <c r="B285" s="17" t="s">
        <v>41</v>
      </c>
      <c r="C285" s="4">
        <f>SUM(C270+C284)</f>
        <v>1227574</v>
      </c>
      <c r="D285" s="4">
        <f>SUM(D270+D284)</f>
        <v>1212764</v>
      </c>
      <c r="E285" s="66">
        <f>SUM(D285-C285)</f>
        <v>-14810</v>
      </c>
    </row>
    <row r="286" spans="1:4" ht="12" customHeight="1">
      <c r="A286" s="3">
        <v>215</v>
      </c>
      <c r="B286" s="20" t="s">
        <v>42</v>
      </c>
      <c r="C286" s="3" t="s">
        <v>285</v>
      </c>
      <c r="D286" s="3" t="s">
        <v>286</v>
      </c>
    </row>
    <row r="287" spans="1:4" ht="12" customHeight="1">
      <c r="A287" s="3"/>
      <c r="B287" s="20"/>
      <c r="C287" s="6" t="s">
        <v>275</v>
      </c>
      <c r="D287" s="6" t="s">
        <v>275</v>
      </c>
    </row>
    <row r="288" spans="1:4" ht="12" customHeight="1">
      <c r="A288" s="21">
        <v>2010</v>
      </c>
      <c r="B288" s="17" t="s">
        <v>279</v>
      </c>
      <c r="C288" s="34">
        <v>11348</v>
      </c>
      <c r="D288" s="34">
        <v>11348</v>
      </c>
    </row>
    <row r="289" spans="1:4" ht="12" customHeight="1">
      <c r="A289" s="16">
        <v>2062</v>
      </c>
      <c r="B289" s="17" t="s">
        <v>280</v>
      </c>
      <c r="C289" s="34">
        <v>11900</v>
      </c>
      <c r="D289" s="34">
        <v>11900</v>
      </c>
    </row>
    <row r="290" spans="1:4" ht="12" customHeight="1">
      <c r="A290" s="16">
        <v>3006</v>
      </c>
      <c r="B290" s="17" t="s">
        <v>126</v>
      </c>
      <c r="C290" s="36"/>
      <c r="D290" s="36"/>
    </row>
    <row r="291" spans="1:4" s="15" customFormat="1" ht="12" customHeight="1">
      <c r="A291" s="21">
        <v>215</v>
      </c>
      <c r="B291" s="17" t="s">
        <v>42</v>
      </c>
      <c r="C291" s="35">
        <f>SUM(C288:C290)</f>
        <v>23248</v>
      </c>
      <c r="D291" s="35">
        <f>SUM(D288:D290)</f>
        <v>23248</v>
      </c>
    </row>
    <row r="292" spans="1:4" ht="12" customHeight="1">
      <c r="A292" s="3">
        <v>220</v>
      </c>
      <c r="B292" s="20" t="s">
        <v>43</v>
      </c>
      <c r="C292" s="3" t="s">
        <v>285</v>
      </c>
      <c r="D292" s="3" t="s">
        <v>286</v>
      </c>
    </row>
    <row r="293" spans="1:4" ht="12" customHeight="1">
      <c r="A293" s="3"/>
      <c r="B293" s="20"/>
      <c r="C293" s="6" t="s">
        <v>275</v>
      </c>
      <c r="D293" s="6" t="s">
        <v>275</v>
      </c>
    </row>
    <row r="294" spans="1:4" ht="12" customHeight="1" hidden="1">
      <c r="A294" s="16">
        <v>1001</v>
      </c>
      <c r="B294" s="17" t="s">
        <v>72</v>
      </c>
      <c r="C294" s="34">
        <v>0</v>
      </c>
      <c r="D294" s="34">
        <v>0</v>
      </c>
    </row>
    <row r="295" spans="1:4" ht="12" customHeight="1" hidden="1">
      <c r="A295" s="16">
        <v>1002</v>
      </c>
      <c r="B295" s="17" t="s">
        <v>73</v>
      </c>
      <c r="C295" s="34">
        <v>0</v>
      </c>
      <c r="D295" s="34">
        <v>0</v>
      </c>
    </row>
    <row r="296" spans="1:4" ht="12" customHeight="1" hidden="1">
      <c r="A296" s="16">
        <v>1003</v>
      </c>
      <c r="B296" s="17" t="s">
        <v>167</v>
      </c>
      <c r="C296" s="34">
        <v>0</v>
      </c>
      <c r="D296" s="34">
        <v>0</v>
      </c>
    </row>
    <row r="297" spans="1:4" ht="12" customHeight="1" hidden="1">
      <c r="A297" s="16">
        <v>1020</v>
      </c>
      <c r="B297" s="17" t="s">
        <v>75</v>
      </c>
      <c r="C297" s="34">
        <v>0</v>
      </c>
      <c r="D297" s="34">
        <v>0</v>
      </c>
    </row>
    <row r="298" spans="1:4" s="15" customFormat="1" ht="12" customHeight="1" hidden="1">
      <c r="A298" s="21"/>
      <c r="B298" s="17" t="s">
        <v>111</v>
      </c>
      <c r="C298" s="35">
        <f>SUM(C294:C297)</f>
        <v>0</v>
      </c>
      <c r="D298" s="35">
        <f>SUM(D294:D297)</f>
        <v>0</v>
      </c>
    </row>
    <row r="299" spans="1:4" ht="12" customHeight="1">
      <c r="A299" s="21">
        <v>2010</v>
      </c>
      <c r="B299" s="17" t="s">
        <v>278</v>
      </c>
      <c r="C299" s="37">
        <v>167541</v>
      </c>
      <c r="D299" s="37">
        <v>167541</v>
      </c>
    </row>
    <row r="300" spans="1:4" ht="12" customHeight="1">
      <c r="A300" s="16">
        <v>2023</v>
      </c>
      <c r="B300" s="17" t="s">
        <v>126</v>
      </c>
      <c r="C300" s="34">
        <v>0</v>
      </c>
      <c r="D300" s="34">
        <v>0</v>
      </c>
    </row>
    <row r="301" spans="1:4" ht="12" customHeight="1" hidden="1">
      <c r="A301" s="16">
        <v>3004</v>
      </c>
      <c r="B301" s="17" t="s">
        <v>91</v>
      </c>
      <c r="C301" s="34">
        <v>0</v>
      </c>
      <c r="D301" s="34">
        <v>0</v>
      </c>
    </row>
    <row r="302" spans="1:4" s="15" customFormat="1" ht="12" customHeight="1">
      <c r="A302" s="21"/>
      <c r="B302" s="17" t="s">
        <v>119</v>
      </c>
      <c r="C302" s="24">
        <f>SUM(C299:C301)</f>
        <v>167541</v>
      </c>
      <c r="D302" s="24">
        <f>SUM(D299:D301)</f>
        <v>167541</v>
      </c>
    </row>
    <row r="303" spans="1:4" s="15" customFormat="1" ht="12" customHeight="1">
      <c r="A303" s="21">
        <v>220</v>
      </c>
      <c r="B303" s="17" t="s">
        <v>176</v>
      </c>
      <c r="C303" s="24">
        <f>SUM(C298+C302)</f>
        <v>167541</v>
      </c>
      <c r="D303" s="24">
        <f>SUM(D298+D302)</f>
        <v>167541</v>
      </c>
    </row>
    <row r="304" spans="1:4" ht="12" customHeight="1">
      <c r="A304" s="3">
        <v>225</v>
      </c>
      <c r="B304" s="20" t="s">
        <v>44</v>
      </c>
      <c r="C304" s="3" t="s">
        <v>285</v>
      </c>
      <c r="D304" s="3" t="s">
        <v>286</v>
      </c>
    </row>
    <row r="305" spans="1:4" ht="12" customHeight="1">
      <c r="A305" s="3"/>
      <c r="B305" s="20"/>
      <c r="C305" s="6" t="s">
        <v>275</v>
      </c>
      <c r="D305" s="6" t="s">
        <v>275</v>
      </c>
    </row>
    <row r="306" spans="1:4" ht="12" customHeight="1">
      <c r="A306" s="16">
        <v>1002</v>
      </c>
      <c r="B306" s="17" t="s">
        <v>73</v>
      </c>
      <c r="C306" s="58">
        <v>13000</v>
      </c>
      <c r="D306" s="58">
        <v>13000</v>
      </c>
    </row>
    <row r="307" spans="1:4" ht="12" customHeight="1">
      <c r="A307" s="16">
        <v>1020</v>
      </c>
      <c r="B307" s="17" t="s">
        <v>75</v>
      </c>
      <c r="C307" s="58">
        <v>903</v>
      </c>
      <c r="D307" s="58">
        <v>903</v>
      </c>
    </row>
    <row r="308" spans="1:4" s="15" customFormat="1" ht="12" customHeight="1">
      <c r="A308" s="21"/>
      <c r="B308" s="17" t="s">
        <v>111</v>
      </c>
      <c r="C308" s="59">
        <f>SUM(C306:C307)</f>
        <v>13903</v>
      </c>
      <c r="D308" s="59">
        <f>SUM(D306:D307)</f>
        <v>13903</v>
      </c>
    </row>
    <row r="309" spans="1:4" ht="12" customHeight="1">
      <c r="A309" s="16">
        <v>2000</v>
      </c>
      <c r="B309" s="17" t="s">
        <v>177</v>
      </c>
      <c r="C309" s="58">
        <v>200</v>
      </c>
      <c r="D309" s="58">
        <v>200</v>
      </c>
    </row>
    <row r="310" spans="1:4" ht="12" customHeight="1">
      <c r="A310" s="16">
        <v>2008</v>
      </c>
      <c r="B310" s="17" t="s">
        <v>85</v>
      </c>
      <c r="C310" s="58">
        <v>1200</v>
      </c>
      <c r="D310" s="58">
        <v>1200</v>
      </c>
    </row>
    <row r="311" spans="1:4" ht="12" customHeight="1">
      <c r="A311" s="16">
        <v>2032</v>
      </c>
      <c r="B311" s="17" t="s">
        <v>170</v>
      </c>
      <c r="C311" s="58">
        <v>2000</v>
      </c>
      <c r="D311" s="58">
        <v>2000</v>
      </c>
    </row>
    <row r="312" spans="1:4" ht="12" customHeight="1">
      <c r="A312" s="16">
        <v>2033</v>
      </c>
      <c r="B312" s="17" t="s">
        <v>171</v>
      </c>
      <c r="C312" s="58">
        <v>3000</v>
      </c>
      <c r="D312" s="58">
        <v>3000</v>
      </c>
    </row>
    <row r="313" spans="1:4" ht="12" customHeight="1">
      <c r="A313" s="16">
        <v>2034</v>
      </c>
      <c r="B313" s="17" t="s">
        <v>92</v>
      </c>
      <c r="C313" s="58">
        <v>1200</v>
      </c>
      <c r="D313" s="58">
        <v>1200</v>
      </c>
    </row>
    <row r="314" spans="1:4" ht="12" customHeight="1">
      <c r="A314" s="16">
        <v>2071</v>
      </c>
      <c r="B314" s="17" t="s">
        <v>99</v>
      </c>
      <c r="C314" s="58">
        <v>800</v>
      </c>
      <c r="D314" s="58">
        <v>800</v>
      </c>
    </row>
    <row r="315" spans="1:4" ht="12" customHeight="1">
      <c r="A315" s="16">
        <v>3002</v>
      </c>
      <c r="B315" s="17" t="s">
        <v>174</v>
      </c>
      <c r="C315" s="58">
        <v>500</v>
      </c>
      <c r="D315" s="58">
        <v>500</v>
      </c>
    </row>
    <row r="316" spans="1:4" ht="12" customHeight="1">
      <c r="A316" s="16">
        <v>3004</v>
      </c>
      <c r="B316" s="17" t="s">
        <v>91</v>
      </c>
      <c r="C316" s="58">
        <v>1800</v>
      </c>
      <c r="D316" s="58">
        <v>1800</v>
      </c>
    </row>
    <row r="317" spans="1:4" s="15" customFormat="1" ht="12" customHeight="1">
      <c r="A317" s="16">
        <v>3006</v>
      </c>
      <c r="B317" s="17" t="s">
        <v>126</v>
      </c>
      <c r="C317" s="58">
        <v>800</v>
      </c>
      <c r="D317" s="58">
        <v>800</v>
      </c>
    </row>
    <row r="318" spans="1:4" s="15" customFormat="1" ht="12" customHeight="1">
      <c r="A318" s="16">
        <v>4001</v>
      </c>
      <c r="B318" s="17" t="s">
        <v>106</v>
      </c>
      <c r="C318" s="58">
        <v>0</v>
      </c>
      <c r="D318" s="58">
        <v>0</v>
      </c>
    </row>
    <row r="319" spans="1:4" s="15" customFormat="1" ht="12" customHeight="1">
      <c r="A319" s="21"/>
      <c r="B319" s="17" t="s">
        <v>119</v>
      </c>
      <c r="C319" s="59">
        <f>SUM(C309:C318)</f>
        <v>11500</v>
      </c>
      <c r="D319" s="59">
        <f>SUM(D309:D318)</f>
        <v>11500</v>
      </c>
    </row>
    <row r="320" spans="1:4" s="15" customFormat="1" ht="12" customHeight="1">
      <c r="A320" s="21">
        <v>225</v>
      </c>
      <c r="B320" s="17" t="s">
        <v>44</v>
      </c>
      <c r="C320" s="59">
        <f>SUM((C308+C319))</f>
        <v>25403</v>
      </c>
      <c r="D320" s="59">
        <f>SUM((D308+D319))</f>
        <v>25403</v>
      </c>
    </row>
    <row r="321" spans="1:4" ht="12" customHeight="1">
      <c r="A321" s="3">
        <v>230</v>
      </c>
      <c r="B321" s="20" t="s">
        <v>45</v>
      </c>
      <c r="C321" s="3" t="s">
        <v>285</v>
      </c>
      <c r="D321" s="3" t="s">
        <v>286</v>
      </c>
    </row>
    <row r="322" spans="1:4" ht="12" customHeight="1">
      <c r="A322" s="3"/>
      <c r="B322" s="20"/>
      <c r="C322" s="6" t="s">
        <v>275</v>
      </c>
      <c r="D322" s="6" t="s">
        <v>275</v>
      </c>
    </row>
    <row r="323" spans="1:4" ht="12" customHeight="1">
      <c r="A323" s="16">
        <v>1001</v>
      </c>
      <c r="B323" s="17" t="s">
        <v>72</v>
      </c>
      <c r="C323" s="58">
        <v>76500</v>
      </c>
      <c r="D323" s="58">
        <v>76500</v>
      </c>
    </row>
    <row r="324" spans="1:4" ht="12" customHeight="1">
      <c r="A324" s="16">
        <v>1002</v>
      </c>
      <c r="B324" s="17" t="s">
        <v>73</v>
      </c>
      <c r="C324" s="58">
        <v>115460</v>
      </c>
      <c r="D324" s="58">
        <v>115460</v>
      </c>
    </row>
    <row r="325" spans="1:4" s="15" customFormat="1" ht="12" customHeight="1">
      <c r="A325" s="16">
        <v>1012</v>
      </c>
      <c r="B325" s="17" t="s">
        <v>178</v>
      </c>
      <c r="C325" s="58">
        <v>3500</v>
      </c>
      <c r="D325" s="58">
        <v>3500</v>
      </c>
    </row>
    <row r="326" spans="1:4" ht="12" customHeight="1">
      <c r="A326" s="16">
        <v>1020</v>
      </c>
      <c r="B326" s="17" t="s">
        <v>75</v>
      </c>
      <c r="C326" s="58">
        <v>14660</v>
      </c>
      <c r="D326" s="58">
        <v>14660</v>
      </c>
    </row>
    <row r="327" spans="1:4" s="15" customFormat="1" ht="12" customHeight="1">
      <c r="A327" s="21"/>
      <c r="B327" s="17" t="s">
        <v>111</v>
      </c>
      <c r="C327" s="59">
        <f>SUM(C323:C326)</f>
        <v>210120</v>
      </c>
      <c r="D327" s="59">
        <f>SUM(D323:D326)</f>
        <v>210120</v>
      </c>
    </row>
    <row r="328" spans="1:4" ht="12" customHeight="1">
      <c r="A328" s="16">
        <v>2000</v>
      </c>
      <c r="B328" s="17" t="s">
        <v>177</v>
      </c>
      <c r="C328" s="58">
        <v>1680</v>
      </c>
      <c r="D328" s="58">
        <v>1680</v>
      </c>
    </row>
    <row r="329" spans="1:4" ht="12" customHeight="1">
      <c r="A329" s="16">
        <v>2007</v>
      </c>
      <c r="B329" s="17" t="s">
        <v>129</v>
      </c>
      <c r="C329" s="58">
        <v>3000</v>
      </c>
      <c r="D329" s="58">
        <v>3000</v>
      </c>
    </row>
    <row r="330" spans="1:4" ht="12" customHeight="1">
      <c r="A330" s="16">
        <v>2008</v>
      </c>
      <c r="B330" s="17" t="s">
        <v>85</v>
      </c>
      <c r="C330" s="58">
        <v>6000</v>
      </c>
      <c r="D330" s="58">
        <v>6000</v>
      </c>
    </row>
    <row r="331" spans="1:4" ht="12" customHeight="1">
      <c r="A331" s="16">
        <v>2009</v>
      </c>
      <c r="B331" s="17" t="s">
        <v>130</v>
      </c>
      <c r="C331" s="58">
        <v>500</v>
      </c>
      <c r="D331" s="58">
        <v>500</v>
      </c>
    </row>
    <row r="332" spans="1:4" ht="12" customHeight="1">
      <c r="A332" s="16">
        <v>2032</v>
      </c>
      <c r="B332" s="17" t="s">
        <v>170</v>
      </c>
      <c r="C332" s="58">
        <v>16000</v>
      </c>
      <c r="D332" s="58">
        <v>16000</v>
      </c>
    </row>
    <row r="333" spans="1:4" ht="12" customHeight="1">
      <c r="A333" s="16">
        <v>2033</v>
      </c>
      <c r="B333" s="17" t="s">
        <v>179</v>
      </c>
      <c r="C333" s="58">
        <v>10000</v>
      </c>
      <c r="D333" s="58">
        <v>10000</v>
      </c>
    </row>
    <row r="334" spans="1:4" ht="12" customHeight="1">
      <c r="A334" s="16">
        <v>2034</v>
      </c>
      <c r="B334" s="17" t="s">
        <v>92</v>
      </c>
      <c r="C334" s="58">
        <v>8000</v>
      </c>
      <c r="D334" s="58">
        <v>8000</v>
      </c>
    </row>
    <row r="335" spans="1:4" ht="12" customHeight="1">
      <c r="A335" s="16">
        <v>2071</v>
      </c>
      <c r="B335" s="17" t="s">
        <v>99</v>
      </c>
      <c r="C335" s="58">
        <v>1600</v>
      </c>
      <c r="D335" s="58">
        <v>1600</v>
      </c>
    </row>
    <row r="336" spans="1:4" ht="12" customHeight="1">
      <c r="A336" s="16">
        <v>3002</v>
      </c>
      <c r="B336" s="17" t="s">
        <v>174</v>
      </c>
      <c r="C336" s="58">
        <v>9000</v>
      </c>
      <c r="D336" s="58">
        <v>9000</v>
      </c>
    </row>
    <row r="337" spans="1:4" ht="12" customHeight="1">
      <c r="A337" s="16">
        <v>3004</v>
      </c>
      <c r="B337" s="17" t="s">
        <v>91</v>
      </c>
      <c r="C337" s="58">
        <v>12000</v>
      </c>
      <c r="D337" s="58">
        <v>12000</v>
      </c>
    </row>
    <row r="338" spans="1:4" ht="12" customHeight="1">
      <c r="A338" s="16">
        <v>3005</v>
      </c>
      <c r="B338" s="17" t="s">
        <v>175</v>
      </c>
      <c r="C338" s="58">
        <v>11000</v>
      </c>
      <c r="D338" s="58">
        <v>11000</v>
      </c>
    </row>
    <row r="339" spans="1:4" s="15" customFormat="1" ht="12" customHeight="1">
      <c r="A339" s="16">
        <v>3006</v>
      </c>
      <c r="B339" s="17" t="s">
        <v>126</v>
      </c>
      <c r="C339" s="58">
        <v>11500</v>
      </c>
      <c r="D339" s="58">
        <v>11500</v>
      </c>
    </row>
    <row r="340" spans="1:4" s="15" customFormat="1" ht="12" customHeight="1">
      <c r="A340" s="16">
        <v>3007</v>
      </c>
      <c r="B340" s="17" t="s">
        <v>180</v>
      </c>
      <c r="C340" s="58">
        <v>1000</v>
      </c>
      <c r="D340" s="58">
        <v>1000</v>
      </c>
    </row>
    <row r="341" spans="1:4" s="15" customFormat="1" ht="12" customHeight="1">
      <c r="A341" s="21"/>
      <c r="B341" s="17"/>
      <c r="C341" s="59">
        <f>SUM(C328:C340)</f>
        <v>91280</v>
      </c>
      <c r="D341" s="59">
        <f>SUM(D328:D340)</f>
        <v>91280</v>
      </c>
    </row>
    <row r="342" spans="1:4" s="15" customFormat="1" ht="12" customHeight="1">
      <c r="A342" s="21">
        <v>230</v>
      </c>
      <c r="B342" s="17" t="s">
        <v>45</v>
      </c>
      <c r="C342" s="59">
        <f>SUM((C327+C341))</f>
        <v>301400</v>
      </c>
      <c r="D342" s="59">
        <f>SUM((D327+D341))</f>
        <v>301400</v>
      </c>
    </row>
    <row r="343" spans="1:4" s="15" customFormat="1" ht="12" customHeight="1">
      <c r="A343" s="3">
        <v>235</v>
      </c>
      <c r="B343" s="20" t="s">
        <v>46</v>
      </c>
      <c r="C343" s="3" t="s">
        <v>285</v>
      </c>
      <c r="D343" s="3" t="s">
        <v>286</v>
      </c>
    </row>
    <row r="344" spans="1:4" s="15" customFormat="1" ht="12" customHeight="1">
      <c r="A344" s="3"/>
      <c r="B344" s="20"/>
      <c r="C344" s="6" t="s">
        <v>275</v>
      </c>
      <c r="D344" s="6" t="s">
        <v>275</v>
      </c>
    </row>
    <row r="345" spans="1:4" s="15" customFormat="1" ht="12" customHeight="1">
      <c r="A345" s="16">
        <v>1002</v>
      </c>
      <c r="B345" s="17" t="s">
        <v>73</v>
      </c>
      <c r="C345" s="58">
        <v>8364</v>
      </c>
      <c r="D345" s="58">
        <v>8364</v>
      </c>
    </row>
    <row r="346" spans="1:4" s="15" customFormat="1" ht="12" customHeight="1">
      <c r="A346" s="16">
        <v>1020</v>
      </c>
      <c r="B346" s="17" t="s">
        <v>75</v>
      </c>
      <c r="C346" s="58">
        <v>627</v>
      </c>
      <c r="D346" s="58">
        <v>627</v>
      </c>
    </row>
    <row r="347" spans="1:4" ht="12" customHeight="1">
      <c r="A347" s="21">
        <v>3006</v>
      </c>
      <c r="B347" s="17" t="s">
        <v>126</v>
      </c>
      <c r="C347" s="58">
        <v>2600</v>
      </c>
      <c r="D347" s="58">
        <v>2600</v>
      </c>
    </row>
    <row r="348" spans="1:4" s="15" customFormat="1" ht="12" customHeight="1">
      <c r="A348" s="21"/>
      <c r="B348" s="17"/>
      <c r="C348" s="59">
        <f>SUM(C345:C347)</f>
        <v>11591</v>
      </c>
      <c r="D348" s="59">
        <f>SUM(D345:D347)</f>
        <v>11591</v>
      </c>
    </row>
    <row r="349" spans="1:4" ht="12" customHeight="1">
      <c r="A349" s="3">
        <v>240</v>
      </c>
      <c r="B349" s="20" t="s">
        <v>47</v>
      </c>
      <c r="C349" s="3" t="s">
        <v>285</v>
      </c>
      <c r="D349" s="3" t="s">
        <v>286</v>
      </c>
    </row>
    <row r="350" spans="1:4" ht="12" customHeight="1">
      <c r="A350" s="3"/>
      <c r="B350" s="20"/>
      <c r="C350" s="6" t="s">
        <v>275</v>
      </c>
      <c r="D350" s="6" t="s">
        <v>275</v>
      </c>
    </row>
    <row r="351" spans="1:4" s="15" customFormat="1" ht="12" customHeight="1">
      <c r="A351" s="16">
        <v>1002</v>
      </c>
      <c r="B351" s="17" t="s">
        <v>73</v>
      </c>
      <c r="C351" s="25">
        <v>3472</v>
      </c>
      <c r="D351" s="25">
        <v>3472</v>
      </c>
    </row>
    <row r="352" spans="1:4" ht="12" customHeight="1">
      <c r="A352" s="16">
        <v>1020</v>
      </c>
      <c r="B352" s="17" t="s">
        <v>75</v>
      </c>
      <c r="C352" s="25">
        <v>266</v>
      </c>
      <c r="D352" s="25">
        <v>266</v>
      </c>
    </row>
    <row r="353" spans="1:4" ht="12" customHeight="1">
      <c r="A353" s="21"/>
      <c r="B353" s="17" t="s">
        <v>111</v>
      </c>
      <c r="C353" s="24">
        <f>SUM(C351:C352)</f>
        <v>3738</v>
      </c>
      <c r="D353" s="24">
        <f>SUM(D351:D352)</f>
        <v>3738</v>
      </c>
    </row>
    <row r="354" spans="1:4" ht="12" customHeight="1">
      <c r="A354" s="16">
        <v>2074</v>
      </c>
      <c r="B354" s="17" t="s">
        <v>108</v>
      </c>
      <c r="C354" s="25">
        <v>53000</v>
      </c>
      <c r="D354" s="25">
        <v>53000</v>
      </c>
    </row>
    <row r="355" spans="1:4" ht="12" customHeight="1">
      <c r="A355" s="16">
        <v>2075</v>
      </c>
      <c r="B355" s="17" t="s">
        <v>109</v>
      </c>
      <c r="C355" s="25">
        <v>81781</v>
      </c>
      <c r="D355" s="25">
        <v>81781</v>
      </c>
    </row>
    <row r="356" spans="1:4" ht="11.25" customHeight="1">
      <c r="A356" s="16">
        <v>3006</v>
      </c>
      <c r="B356" s="17" t="s">
        <v>181</v>
      </c>
      <c r="C356" s="25">
        <v>1000</v>
      </c>
      <c r="D356" s="25">
        <v>1000</v>
      </c>
    </row>
    <row r="357" spans="1:4" s="15" customFormat="1" ht="12" customHeight="1" hidden="1">
      <c r="A357" s="16">
        <v>2010</v>
      </c>
      <c r="B357" s="17" t="s">
        <v>182</v>
      </c>
      <c r="C357" s="25"/>
      <c r="D357" s="25"/>
    </row>
    <row r="358" spans="1:4" ht="12" customHeight="1">
      <c r="A358" s="16">
        <v>3007</v>
      </c>
      <c r="B358" s="17" t="s">
        <v>183</v>
      </c>
      <c r="C358" s="25">
        <v>1500</v>
      </c>
      <c r="D358" s="25">
        <v>1500</v>
      </c>
    </row>
    <row r="359" spans="1:4" s="15" customFormat="1" ht="12" customHeight="1">
      <c r="A359" s="21">
        <v>240</v>
      </c>
      <c r="B359" s="17" t="s">
        <v>47</v>
      </c>
      <c r="C359" s="24">
        <f>SUM(C353:C358)</f>
        <v>141019</v>
      </c>
      <c r="D359" s="24">
        <f>SUM(D353:D358)</f>
        <v>141019</v>
      </c>
    </row>
    <row r="360" spans="1:4" ht="12" customHeight="1">
      <c r="A360" s="3">
        <v>250</v>
      </c>
      <c r="B360" s="20" t="s">
        <v>48</v>
      </c>
      <c r="C360" s="3" t="s">
        <v>285</v>
      </c>
      <c r="D360" s="3" t="s">
        <v>286</v>
      </c>
    </row>
    <row r="361" spans="1:4" ht="12" customHeight="1">
      <c r="A361" s="3"/>
      <c r="B361" s="20"/>
      <c r="C361" s="6" t="s">
        <v>275</v>
      </c>
      <c r="D361" s="6" t="s">
        <v>275</v>
      </c>
    </row>
    <row r="362" spans="1:4" s="15" customFormat="1" ht="12" customHeight="1">
      <c r="A362" s="16">
        <v>1002</v>
      </c>
      <c r="B362" s="17" t="s">
        <v>73</v>
      </c>
      <c r="C362" s="19">
        <v>2690</v>
      </c>
      <c r="D362" s="19">
        <v>2690</v>
      </c>
    </row>
    <row r="363" spans="1:4" ht="12" customHeight="1">
      <c r="A363" s="16">
        <v>1020</v>
      </c>
      <c r="B363" s="17" t="s">
        <v>75</v>
      </c>
      <c r="C363" s="19">
        <v>206</v>
      </c>
      <c r="D363" s="19">
        <v>206</v>
      </c>
    </row>
    <row r="364" spans="1:4" ht="12" customHeight="1">
      <c r="A364" s="21"/>
      <c r="B364" s="17" t="s">
        <v>111</v>
      </c>
      <c r="C364" s="19">
        <f>SUM(C362:C363)</f>
        <v>2896</v>
      </c>
      <c r="D364" s="19">
        <f>SUM(D362:D363)</f>
        <v>2896</v>
      </c>
    </row>
    <row r="365" spans="1:4" s="15" customFormat="1" ht="12" customHeight="1">
      <c r="A365" s="16">
        <v>2033</v>
      </c>
      <c r="B365" s="17" t="s">
        <v>171</v>
      </c>
      <c r="C365" s="19">
        <v>500</v>
      </c>
      <c r="D365" s="19">
        <v>500</v>
      </c>
    </row>
    <row r="366" spans="1:4" s="15" customFormat="1" ht="12" customHeight="1">
      <c r="A366" s="16">
        <v>3006</v>
      </c>
      <c r="B366" s="17" t="s">
        <v>126</v>
      </c>
      <c r="C366" s="19">
        <v>300</v>
      </c>
      <c r="D366" s="19">
        <v>300</v>
      </c>
    </row>
    <row r="367" spans="1:4" ht="12" customHeight="1">
      <c r="A367" s="21"/>
      <c r="B367" s="17" t="s">
        <v>119</v>
      </c>
      <c r="C367" s="19">
        <v>800</v>
      </c>
      <c r="D367" s="19">
        <v>800</v>
      </c>
    </row>
    <row r="368" spans="1:4" ht="12" customHeight="1">
      <c r="A368" s="21">
        <v>250</v>
      </c>
      <c r="B368" s="17" t="s">
        <v>48</v>
      </c>
      <c r="C368" s="24">
        <f>SUM(C364+C367)</f>
        <v>3696</v>
      </c>
      <c r="D368" s="24">
        <f>SUM(D364+D367)</f>
        <v>3696</v>
      </c>
    </row>
    <row r="369" spans="1:4" ht="12" customHeight="1">
      <c r="A369" s="3">
        <v>310</v>
      </c>
      <c r="B369" s="20" t="s">
        <v>50</v>
      </c>
      <c r="C369" s="3" t="s">
        <v>285</v>
      </c>
      <c r="D369" s="3" t="s">
        <v>286</v>
      </c>
    </row>
    <row r="370" spans="1:4" ht="12" customHeight="1">
      <c r="A370" s="3"/>
      <c r="B370" s="20"/>
      <c r="C370" s="6" t="s">
        <v>275</v>
      </c>
      <c r="D370" s="6" t="s">
        <v>275</v>
      </c>
    </row>
    <row r="371" spans="1:4" ht="12" customHeight="1">
      <c r="A371" s="16">
        <v>1001</v>
      </c>
      <c r="B371" s="17" t="s">
        <v>72</v>
      </c>
      <c r="C371" s="26">
        <v>546300</v>
      </c>
      <c r="D371" s="26">
        <v>546300</v>
      </c>
    </row>
    <row r="372" spans="1:4" ht="12" customHeight="1">
      <c r="A372" s="16">
        <v>1002</v>
      </c>
      <c r="B372" s="17" t="s">
        <v>73</v>
      </c>
      <c r="C372" s="26">
        <v>4600</v>
      </c>
      <c r="D372" s="26">
        <v>4600</v>
      </c>
    </row>
    <row r="373" spans="1:4" s="15" customFormat="1" ht="12" customHeight="1">
      <c r="A373" s="16">
        <v>1003</v>
      </c>
      <c r="B373" s="17" t="s">
        <v>167</v>
      </c>
      <c r="C373" s="26">
        <v>96700</v>
      </c>
      <c r="D373" s="26">
        <v>96700</v>
      </c>
    </row>
    <row r="374" spans="1:4" ht="12" customHeight="1">
      <c r="A374" s="16">
        <v>1020</v>
      </c>
      <c r="B374" s="17" t="s">
        <v>75</v>
      </c>
      <c r="C374" s="26">
        <f>SUM(C371:C373)*0.0765</f>
        <v>49541.4</v>
      </c>
      <c r="D374" s="26">
        <f>SUM(D371:D373)*0.0765</f>
        <v>49541.4</v>
      </c>
    </row>
    <row r="375" spans="1:4" s="15" customFormat="1" ht="12" customHeight="1">
      <c r="A375" s="21"/>
      <c r="B375" s="17" t="s">
        <v>111</v>
      </c>
      <c r="C375" s="27">
        <f>SUM(C371:C374)</f>
        <v>697141.4</v>
      </c>
      <c r="D375" s="27">
        <f>SUM(D371:D374)</f>
        <v>697141.4</v>
      </c>
    </row>
    <row r="376" spans="1:4" ht="12" customHeight="1">
      <c r="A376" s="16">
        <v>2000</v>
      </c>
      <c r="B376" s="17" t="s">
        <v>177</v>
      </c>
      <c r="C376" s="26">
        <v>1800</v>
      </c>
      <c r="D376" s="26">
        <v>1800</v>
      </c>
    </row>
    <row r="377" spans="1:4" ht="12" customHeight="1">
      <c r="A377" s="16">
        <v>2002</v>
      </c>
      <c r="B377" s="17" t="s">
        <v>78</v>
      </c>
      <c r="C377" s="26">
        <v>13000</v>
      </c>
      <c r="D377" s="26">
        <v>13000</v>
      </c>
    </row>
    <row r="378" spans="1:4" ht="12" customHeight="1">
      <c r="A378" s="16">
        <v>2003</v>
      </c>
      <c r="B378" s="17" t="s">
        <v>184</v>
      </c>
      <c r="C378" s="26">
        <v>4800</v>
      </c>
      <c r="D378" s="26">
        <v>4800</v>
      </c>
    </row>
    <row r="379" spans="1:4" ht="12" customHeight="1">
      <c r="A379" s="16">
        <v>2004</v>
      </c>
      <c r="B379" s="17" t="s">
        <v>80</v>
      </c>
      <c r="C379" s="26">
        <v>800</v>
      </c>
      <c r="D379" s="26">
        <v>800</v>
      </c>
    </row>
    <row r="380" spans="1:4" ht="12" customHeight="1">
      <c r="A380" s="16">
        <v>2007</v>
      </c>
      <c r="B380" s="17" t="s">
        <v>129</v>
      </c>
      <c r="C380" s="18">
        <v>340</v>
      </c>
      <c r="D380" s="18">
        <v>340</v>
      </c>
    </row>
    <row r="381" spans="1:4" ht="12" customHeight="1">
      <c r="A381" s="16">
        <v>2008</v>
      </c>
      <c r="B381" s="17" t="s">
        <v>185</v>
      </c>
      <c r="C381" s="38">
        <v>14650</v>
      </c>
      <c r="D381" s="38">
        <v>14650</v>
      </c>
    </row>
    <row r="382" spans="1:4" ht="12" customHeight="1">
      <c r="A382" s="16">
        <v>2009</v>
      </c>
      <c r="B382" s="17" t="s">
        <v>130</v>
      </c>
      <c r="C382" s="18">
        <v>325</v>
      </c>
      <c r="D382" s="18">
        <v>325</v>
      </c>
    </row>
    <row r="383" spans="1:4" ht="12" customHeight="1">
      <c r="A383" s="16">
        <v>2021</v>
      </c>
      <c r="B383" s="17" t="s">
        <v>90</v>
      </c>
      <c r="C383" s="26">
        <v>1400</v>
      </c>
      <c r="D383" s="26">
        <v>1400</v>
      </c>
    </row>
    <row r="384" spans="1:4" ht="12" customHeight="1">
      <c r="A384" s="16">
        <v>2022</v>
      </c>
      <c r="B384" s="17" t="s">
        <v>186</v>
      </c>
      <c r="C384" s="38">
        <v>4675</v>
      </c>
      <c r="D384" s="38">
        <v>4675</v>
      </c>
    </row>
    <row r="385" spans="1:4" ht="12" customHeight="1">
      <c r="A385" s="16">
        <v>2025</v>
      </c>
      <c r="B385" s="17" t="s">
        <v>187</v>
      </c>
      <c r="C385" s="26">
        <v>9500</v>
      </c>
      <c r="D385" s="26">
        <v>9500</v>
      </c>
    </row>
    <row r="386" spans="1:4" ht="12" customHeight="1">
      <c r="A386" s="16">
        <v>2032</v>
      </c>
      <c r="B386" s="17" t="s">
        <v>92</v>
      </c>
      <c r="C386" s="26">
        <v>71000</v>
      </c>
      <c r="D386" s="26">
        <v>71000</v>
      </c>
    </row>
    <row r="387" spans="1:4" ht="12" customHeight="1">
      <c r="A387" s="16">
        <v>2033</v>
      </c>
      <c r="B387" s="17" t="s">
        <v>188</v>
      </c>
      <c r="C387" s="26">
        <v>1500</v>
      </c>
      <c r="D387" s="26">
        <v>1500</v>
      </c>
    </row>
    <row r="388" spans="1:4" ht="12" customHeight="1">
      <c r="A388" s="16">
        <v>2036</v>
      </c>
      <c r="B388" s="17" t="s">
        <v>189</v>
      </c>
      <c r="C388" s="26">
        <v>2600</v>
      </c>
      <c r="D388" s="26">
        <v>2600</v>
      </c>
    </row>
    <row r="389" spans="1:4" ht="12" customHeight="1">
      <c r="A389" s="16">
        <v>2038</v>
      </c>
      <c r="B389" s="17" t="s">
        <v>190</v>
      </c>
      <c r="C389" s="26">
        <v>17000</v>
      </c>
      <c r="D389" s="26">
        <v>17000</v>
      </c>
    </row>
    <row r="390" spans="1:4" ht="12" customHeight="1">
      <c r="A390" s="16">
        <v>2039</v>
      </c>
      <c r="B390" s="17" t="s">
        <v>191</v>
      </c>
      <c r="C390" s="26">
        <v>22500</v>
      </c>
      <c r="D390" s="26">
        <v>22500</v>
      </c>
    </row>
    <row r="391" spans="1:4" ht="12" customHeight="1">
      <c r="A391" s="16">
        <v>2050</v>
      </c>
      <c r="B391" s="17" t="s">
        <v>192</v>
      </c>
      <c r="C391" s="18">
        <v>300</v>
      </c>
      <c r="D391" s="18">
        <v>300</v>
      </c>
    </row>
    <row r="392" spans="1:4" ht="12" customHeight="1">
      <c r="A392" s="16">
        <v>2060</v>
      </c>
      <c r="B392" s="17" t="s">
        <v>193</v>
      </c>
      <c r="C392" s="26">
        <v>1000</v>
      </c>
      <c r="D392" s="26">
        <v>1000</v>
      </c>
    </row>
    <row r="393" spans="1:4" ht="12" customHeight="1">
      <c r="A393" s="16">
        <v>2062</v>
      </c>
      <c r="B393" s="17" t="s">
        <v>172</v>
      </c>
      <c r="C393" s="26">
        <v>2500</v>
      </c>
      <c r="D393" s="26">
        <v>2500</v>
      </c>
    </row>
    <row r="394" spans="1:4" ht="12" customHeight="1">
      <c r="A394" s="16">
        <v>2063</v>
      </c>
      <c r="B394" s="17" t="s">
        <v>194</v>
      </c>
      <c r="C394" s="26">
        <v>1300</v>
      </c>
      <c r="D394" s="26">
        <v>1300</v>
      </c>
    </row>
    <row r="395" spans="1:4" ht="12" customHeight="1">
      <c r="A395" s="16">
        <v>2071</v>
      </c>
      <c r="B395" s="17" t="s">
        <v>195</v>
      </c>
      <c r="C395" s="26">
        <v>1500</v>
      </c>
      <c r="D395" s="26">
        <v>1500</v>
      </c>
    </row>
    <row r="396" spans="1:4" ht="12" customHeight="1">
      <c r="A396" s="16">
        <v>3001</v>
      </c>
      <c r="B396" s="17" t="s">
        <v>100</v>
      </c>
      <c r="C396" s="26">
        <v>1250</v>
      </c>
      <c r="D396" s="26">
        <v>1250</v>
      </c>
    </row>
    <row r="397" spans="1:4" ht="12" customHeight="1">
      <c r="A397" s="16">
        <v>3002</v>
      </c>
      <c r="B397" s="5" t="s">
        <v>174</v>
      </c>
      <c r="C397" s="26">
        <v>13000</v>
      </c>
      <c r="D397" s="26">
        <v>13000</v>
      </c>
    </row>
    <row r="398" spans="1:4" ht="12" customHeight="1">
      <c r="A398" s="16">
        <v>3003</v>
      </c>
      <c r="B398" s="5" t="s">
        <v>102</v>
      </c>
      <c r="C398" s="38">
        <v>28275</v>
      </c>
      <c r="D398" s="38">
        <v>28275</v>
      </c>
    </row>
    <row r="399" spans="1:4" ht="12" customHeight="1">
      <c r="A399" s="16">
        <v>3005</v>
      </c>
      <c r="B399" s="17" t="s">
        <v>196</v>
      </c>
      <c r="C399" s="26">
        <v>4500</v>
      </c>
      <c r="D399" s="26">
        <v>4500</v>
      </c>
    </row>
    <row r="400" spans="1:4" ht="12" customHeight="1">
      <c r="A400" s="16">
        <v>3006</v>
      </c>
      <c r="B400" s="17" t="s">
        <v>126</v>
      </c>
      <c r="C400" s="18">
        <v>750</v>
      </c>
      <c r="D400" s="18">
        <v>750</v>
      </c>
    </row>
    <row r="401" spans="1:4" ht="12" customHeight="1">
      <c r="A401" s="16">
        <v>3030</v>
      </c>
      <c r="B401" s="17" t="s">
        <v>197</v>
      </c>
      <c r="C401" s="26">
        <v>3500</v>
      </c>
      <c r="D401" s="26">
        <v>3500</v>
      </c>
    </row>
    <row r="402" spans="1:4" ht="12" customHeight="1">
      <c r="A402" s="16">
        <v>3031</v>
      </c>
      <c r="B402" s="17" t="s">
        <v>198</v>
      </c>
      <c r="C402" s="26">
        <v>9200</v>
      </c>
      <c r="D402" s="26">
        <v>9200</v>
      </c>
    </row>
    <row r="403" spans="1:4" ht="12" customHeight="1">
      <c r="A403" s="16">
        <v>3032</v>
      </c>
      <c r="B403" s="17" t="s">
        <v>199</v>
      </c>
      <c r="C403" s="38">
        <v>97200</v>
      </c>
      <c r="D403" s="38">
        <v>97200</v>
      </c>
    </row>
    <row r="404" spans="1:4" ht="12" customHeight="1">
      <c r="A404" s="16">
        <v>3033</v>
      </c>
      <c r="B404" s="17" t="s">
        <v>200</v>
      </c>
      <c r="C404" s="26">
        <v>4500</v>
      </c>
      <c r="D404" s="26">
        <v>4500</v>
      </c>
    </row>
    <row r="405" spans="1:4" ht="12" customHeight="1">
      <c r="A405" s="16">
        <v>3035</v>
      </c>
      <c r="B405" s="17" t="s">
        <v>201</v>
      </c>
      <c r="C405" s="18">
        <v>250</v>
      </c>
      <c r="D405" s="18">
        <v>250</v>
      </c>
    </row>
    <row r="406" spans="1:4" ht="12" customHeight="1">
      <c r="A406" s="16">
        <v>3036</v>
      </c>
      <c r="B406" s="17" t="s">
        <v>202</v>
      </c>
      <c r="C406" s="26">
        <v>7000</v>
      </c>
      <c r="D406" s="26">
        <v>7000</v>
      </c>
    </row>
    <row r="407" spans="1:4" ht="12" customHeight="1">
      <c r="A407" s="16">
        <v>3038</v>
      </c>
      <c r="B407" s="17" t="s">
        <v>203</v>
      </c>
      <c r="C407" s="26">
        <v>8000</v>
      </c>
      <c r="D407" s="26">
        <v>8000</v>
      </c>
    </row>
    <row r="408" spans="1:4" s="15" customFormat="1" ht="12" customHeight="1">
      <c r="A408" s="16">
        <v>3039</v>
      </c>
      <c r="B408" s="17" t="s">
        <v>204</v>
      </c>
      <c r="C408" s="26">
        <v>10500</v>
      </c>
      <c r="D408" s="26">
        <v>10500</v>
      </c>
    </row>
    <row r="409" spans="1:4" s="15" customFormat="1" ht="12" customHeight="1">
      <c r="A409" s="16">
        <v>3040</v>
      </c>
      <c r="B409" s="17" t="s">
        <v>205</v>
      </c>
      <c r="C409" s="26">
        <v>43550</v>
      </c>
      <c r="D409" s="26">
        <v>43550</v>
      </c>
    </row>
    <row r="410" spans="1:4" s="15" customFormat="1" ht="12" customHeight="1">
      <c r="A410" s="21"/>
      <c r="B410" s="17" t="s">
        <v>119</v>
      </c>
      <c r="C410" s="27">
        <f>SUM(C376:C409)</f>
        <v>403965</v>
      </c>
      <c r="D410" s="27">
        <f>SUM(D376:D409)</f>
        <v>403965</v>
      </c>
    </row>
    <row r="411" spans="1:4" s="15" customFormat="1" ht="12" customHeight="1">
      <c r="A411" s="21">
        <v>310</v>
      </c>
      <c r="B411" s="17" t="s">
        <v>50</v>
      </c>
      <c r="C411" s="27">
        <f>SUM(C375+C410)</f>
        <v>1101106.4</v>
      </c>
      <c r="D411" s="27">
        <f>SUM(D375+D410)</f>
        <v>1101106.4</v>
      </c>
    </row>
    <row r="412" spans="1:4" ht="12" customHeight="1">
      <c r="A412" s="39"/>
      <c r="B412" s="20"/>
      <c r="C412" s="3" t="s">
        <v>285</v>
      </c>
      <c r="D412" s="3" t="s">
        <v>286</v>
      </c>
    </row>
    <row r="413" spans="1:4" ht="12" customHeight="1">
      <c r="A413" s="3">
        <v>320</v>
      </c>
      <c r="B413" s="20" t="s">
        <v>206</v>
      </c>
      <c r="C413" s="6" t="s">
        <v>275</v>
      </c>
      <c r="D413" s="6" t="s">
        <v>275</v>
      </c>
    </row>
    <row r="414" spans="1:5" ht="12" customHeight="1">
      <c r="A414" s="16">
        <v>1001</v>
      </c>
      <c r="B414" s="17" t="s">
        <v>72</v>
      </c>
      <c r="C414" s="26">
        <v>75530</v>
      </c>
      <c r="D414" s="26">
        <v>75530</v>
      </c>
      <c r="E414" s="66"/>
    </row>
    <row r="415" spans="1:5" ht="12" customHeight="1">
      <c r="A415" s="16">
        <v>1002</v>
      </c>
      <c r="B415" s="17" t="s">
        <v>73</v>
      </c>
      <c r="C415" s="26">
        <v>23695</v>
      </c>
      <c r="D415" s="26">
        <v>23695</v>
      </c>
      <c r="E415" s="66"/>
    </row>
    <row r="416" spans="1:5" s="15" customFormat="1" ht="12" customHeight="1">
      <c r="A416" s="16">
        <v>1003</v>
      </c>
      <c r="B416" s="17" t="s">
        <v>167</v>
      </c>
      <c r="C416" s="26">
        <v>2480</v>
      </c>
      <c r="D416" s="26">
        <v>2480</v>
      </c>
      <c r="E416" s="66"/>
    </row>
    <row r="417" spans="1:5" ht="12" customHeight="1">
      <c r="A417" s="16">
        <v>1020</v>
      </c>
      <c r="B417" s="17" t="s">
        <v>75</v>
      </c>
      <c r="C417" s="26">
        <f>SUM(C414:C416)*0.0765</f>
        <v>7780.4325</v>
      </c>
      <c r="D417" s="26">
        <f>SUM(D414:D416)*0.0765</f>
        <v>7780.4325</v>
      </c>
      <c r="E417" s="66"/>
    </row>
    <row r="418" spans="1:5" s="15" customFormat="1" ht="12" customHeight="1">
      <c r="A418" s="21"/>
      <c r="B418" s="17" t="s">
        <v>111</v>
      </c>
      <c r="C418" s="27">
        <f>SUM(C414:C417)</f>
        <v>109485.4325</v>
      </c>
      <c r="D418" s="27">
        <f>SUM(D414:D417)</f>
        <v>109485.4325</v>
      </c>
      <c r="E418" s="66"/>
    </row>
    <row r="419" spans="1:5" ht="12" customHeight="1">
      <c r="A419" s="16">
        <v>2002</v>
      </c>
      <c r="B419" s="17" t="s">
        <v>78</v>
      </c>
      <c r="C419" s="26">
        <v>7420</v>
      </c>
      <c r="D419" s="26">
        <v>7420</v>
      </c>
      <c r="E419" s="66"/>
    </row>
    <row r="420" spans="1:5" ht="12" customHeight="1">
      <c r="A420" s="16">
        <v>2003</v>
      </c>
      <c r="B420" s="17" t="s">
        <v>79</v>
      </c>
      <c r="E420" s="66"/>
    </row>
    <row r="421" spans="1:5" ht="12" customHeight="1">
      <c r="A421" s="16">
        <v>2004</v>
      </c>
      <c r="B421" s="17" t="s">
        <v>207</v>
      </c>
      <c r="C421" s="26">
        <v>4000</v>
      </c>
      <c r="D421" s="26">
        <v>4000</v>
      </c>
      <c r="E421" s="66"/>
    </row>
    <row r="422" spans="1:5" ht="12" customHeight="1">
      <c r="A422" s="16">
        <v>2012</v>
      </c>
      <c r="B422" s="17" t="s">
        <v>208</v>
      </c>
      <c r="C422" s="38">
        <v>488595</v>
      </c>
      <c r="D422" s="38">
        <v>439995</v>
      </c>
      <c r="E422" s="66">
        <f>SUM(D422-C422)</f>
        <v>-48600</v>
      </c>
    </row>
    <row r="423" spans="1:5" ht="12" customHeight="1">
      <c r="A423" s="16">
        <v>2014</v>
      </c>
      <c r="B423" s="17" t="s">
        <v>209</v>
      </c>
      <c r="C423" s="38">
        <v>43950</v>
      </c>
      <c r="D423" s="38">
        <v>43950</v>
      </c>
      <c r="E423" s="66"/>
    </row>
    <row r="424" spans="1:5" ht="12" customHeight="1">
      <c r="A424" s="16">
        <v>2015</v>
      </c>
      <c r="B424" s="17" t="s">
        <v>210</v>
      </c>
      <c r="C424" s="38">
        <v>19000</v>
      </c>
      <c r="D424" s="38">
        <v>19000</v>
      </c>
      <c r="E424" s="66"/>
    </row>
    <row r="425" spans="1:5" ht="12" customHeight="1">
      <c r="A425" s="16">
        <v>2021</v>
      </c>
      <c r="B425" s="17" t="s">
        <v>90</v>
      </c>
      <c r="C425" s="18">
        <v>300</v>
      </c>
      <c r="D425" s="18">
        <v>300</v>
      </c>
      <c r="E425" s="66"/>
    </row>
    <row r="426" spans="1:5" ht="12" customHeight="1">
      <c r="A426" s="16">
        <v>2022</v>
      </c>
      <c r="B426" s="17" t="s">
        <v>186</v>
      </c>
      <c r="C426" s="26">
        <v>1300</v>
      </c>
      <c r="D426" s="26">
        <v>1300</v>
      </c>
      <c r="E426" s="66"/>
    </row>
    <row r="427" spans="1:5" ht="12" customHeight="1">
      <c r="A427" s="16">
        <v>2032</v>
      </c>
      <c r="B427" s="17" t="s">
        <v>170</v>
      </c>
      <c r="C427" s="26">
        <v>5400</v>
      </c>
      <c r="D427" s="26">
        <v>5400</v>
      </c>
      <c r="E427" s="66"/>
    </row>
    <row r="428" spans="1:5" ht="12" customHeight="1">
      <c r="A428" s="16">
        <v>2062</v>
      </c>
      <c r="B428" s="17" t="s">
        <v>211</v>
      </c>
      <c r="C428" s="26">
        <v>2200</v>
      </c>
      <c r="D428" s="26">
        <v>2200</v>
      </c>
      <c r="E428" s="66"/>
    </row>
    <row r="429" spans="1:5" ht="12" customHeight="1">
      <c r="A429" s="16">
        <v>2063</v>
      </c>
      <c r="B429" s="17" t="s">
        <v>212</v>
      </c>
      <c r="C429" s="26">
        <v>1600</v>
      </c>
      <c r="D429" s="26">
        <v>1600</v>
      </c>
      <c r="E429" s="66"/>
    </row>
    <row r="430" spans="1:5" ht="12" customHeight="1">
      <c r="A430" s="16">
        <v>3002</v>
      </c>
      <c r="B430" s="17" t="s">
        <v>174</v>
      </c>
      <c r="C430" s="18">
        <v>536</v>
      </c>
      <c r="D430" s="18">
        <v>536</v>
      </c>
      <c r="E430" s="66"/>
    </row>
    <row r="431" spans="1:5" s="15" customFormat="1" ht="12" customHeight="1">
      <c r="A431" s="16">
        <v>3006</v>
      </c>
      <c r="B431" s="17" t="s">
        <v>126</v>
      </c>
      <c r="C431" s="26">
        <v>1500</v>
      </c>
      <c r="D431" s="26">
        <v>1500</v>
      </c>
      <c r="E431" s="66"/>
    </row>
    <row r="432" spans="1:5" s="15" customFormat="1" ht="12" customHeight="1">
      <c r="A432" s="16">
        <v>3040</v>
      </c>
      <c r="B432" s="17" t="s">
        <v>205</v>
      </c>
      <c r="C432" s="26">
        <v>7310</v>
      </c>
      <c r="D432" s="26">
        <v>7310</v>
      </c>
      <c r="E432" s="66"/>
    </row>
    <row r="433" spans="1:5" s="15" customFormat="1" ht="12" customHeight="1">
      <c r="A433" s="21"/>
      <c r="B433" s="17" t="s">
        <v>119</v>
      </c>
      <c r="C433" s="27">
        <f>SUM(C419:C432)</f>
        <v>583111</v>
      </c>
      <c r="D433" s="27">
        <f>SUM(D419:D432)</f>
        <v>534511</v>
      </c>
      <c r="E433" s="66">
        <f>SUM(D433-C433)</f>
        <v>-48600</v>
      </c>
    </row>
    <row r="434" spans="1:5" s="15" customFormat="1" ht="12" customHeight="1">
      <c r="A434" s="21">
        <v>320</v>
      </c>
      <c r="B434" s="17" t="s">
        <v>206</v>
      </c>
      <c r="C434" s="27">
        <f>SUM(C418+C433)</f>
        <v>692596.4325</v>
      </c>
      <c r="D434" s="27">
        <f>SUM(D418+D433)</f>
        <v>643996.4325</v>
      </c>
      <c r="E434" s="66">
        <f>SUM(D434-C434)</f>
        <v>-48600</v>
      </c>
    </row>
    <row r="435" spans="1:4" ht="12" customHeight="1">
      <c r="A435" s="3">
        <v>410</v>
      </c>
      <c r="B435" s="20" t="s">
        <v>53</v>
      </c>
      <c r="C435" s="3" t="s">
        <v>285</v>
      </c>
      <c r="D435" s="3" t="s">
        <v>286</v>
      </c>
    </row>
    <row r="436" spans="1:4" ht="12" customHeight="1">
      <c r="A436" s="3"/>
      <c r="B436" s="20"/>
      <c r="C436" s="6" t="s">
        <v>275</v>
      </c>
      <c r="D436" s="6" t="s">
        <v>275</v>
      </c>
    </row>
    <row r="437" spans="1:4" ht="12" customHeight="1">
      <c r="A437" s="16">
        <v>2100</v>
      </c>
      <c r="B437" s="17" t="s">
        <v>213</v>
      </c>
      <c r="C437" s="25">
        <v>3600</v>
      </c>
      <c r="D437" s="25">
        <v>3600</v>
      </c>
    </row>
    <row r="438" spans="1:4" ht="12" customHeight="1">
      <c r="A438" s="16">
        <v>2100</v>
      </c>
      <c r="B438" s="17" t="s">
        <v>214</v>
      </c>
      <c r="C438" s="25">
        <v>2100</v>
      </c>
      <c r="D438" s="25">
        <v>2100</v>
      </c>
    </row>
    <row r="439" spans="1:4" ht="12" customHeight="1">
      <c r="A439" s="16">
        <v>2101</v>
      </c>
      <c r="B439" s="17" t="s">
        <v>215</v>
      </c>
      <c r="C439" s="25">
        <v>1250</v>
      </c>
      <c r="D439" s="25">
        <v>1250</v>
      </c>
    </row>
    <row r="440" spans="1:4" ht="14.25" customHeight="1">
      <c r="A440" s="16">
        <v>2103</v>
      </c>
      <c r="B440" s="17" t="s">
        <v>216</v>
      </c>
      <c r="C440" s="25">
        <v>3600</v>
      </c>
      <c r="D440" s="25">
        <v>3600</v>
      </c>
    </row>
    <row r="441" spans="1:4" ht="16.5" customHeight="1">
      <c r="A441" s="16">
        <v>2104</v>
      </c>
      <c r="B441" s="17" t="s">
        <v>217</v>
      </c>
      <c r="C441" s="25">
        <v>0</v>
      </c>
      <c r="D441" s="25">
        <v>0</v>
      </c>
    </row>
    <row r="442" spans="1:4" ht="14.25" customHeight="1">
      <c r="A442" s="16">
        <v>2106</v>
      </c>
      <c r="B442" s="17" t="s">
        <v>218</v>
      </c>
      <c r="C442" s="25"/>
      <c r="D442" s="25"/>
    </row>
    <row r="443" spans="1:4" ht="12" customHeight="1">
      <c r="A443" s="16">
        <v>2107</v>
      </c>
      <c r="B443" s="17" t="s">
        <v>219</v>
      </c>
      <c r="C443" s="25">
        <v>1250</v>
      </c>
      <c r="D443" s="25">
        <v>1250</v>
      </c>
    </row>
    <row r="444" spans="1:4" ht="12" customHeight="1">
      <c r="A444" s="16">
        <v>2110</v>
      </c>
      <c r="B444" s="17" t="s">
        <v>220</v>
      </c>
      <c r="C444" s="25">
        <v>1250</v>
      </c>
      <c r="D444" s="25">
        <v>1250</v>
      </c>
    </row>
    <row r="445" spans="1:4" ht="12" customHeight="1">
      <c r="A445" s="16">
        <v>2111</v>
      </c>
      <c r="B445" s="17" t="s">
        <v>221</v>
      </c>
      <c r="C445" s="25">
        <v>1250</v>
      </c>
      <c r="D445" s="25">
        <v>1250</v>
      </c>
    </row>
    <row r="446" spans="1:4" ht="12" customHeight="1">
      <c r="A446" s="16">
        <v>2113</v>
      </c>
      <c r="B446" s="17" t="s">
        <v>222</v>
      </c>
      <c r="C446" s="25">
        <v>1250</v>
      </c>
      <c r="D446" s="25">
        <v>1250</v>
      </c>
    </row>
    <row r="447" spans="1:4" ht="12" customHeight="1">
      <c r="A447" s="16">
        <v>2114</v>
      </c>
      <c r="B447" s="17" t="s">
        <v>223</v>
      </c>
      <c r="C447" s="25">
        <v>1250</v>
      </c>
      <c r="D447" s="25">
        <v>1250</v>
      </c>
    </row>
    <row r="448" spans="1:4" ht="12" customHeight="1">
      <c r="A448" s="16">
        <v>2116</v>
      </c>
      <c r="B448" s="17" t="s">
        <v>224</v>
      </c>
      <c r="C448" s="25">
        <v>1250</v>
      </c>
      <c r="D448" s="25">
        <v>1250</v>
      </c>
    </row>
    <row r="449" spans="1:4" ht="12" customHeight="1">
      <c r="A449" s="16">
        <v>2118</v>
      </c>
      <c r="B449" s="17" t="s">
        <v>225</v>
      </c>
      <c r="C449" s="25">
        <v>1250</v>
      </c>
      <c r="D449" s="25">
        <v>1250</v>
      </c>
    </row>
    <row r="450" spans="1:4" ht="12" customHeight="1">
      <c r="A450" s="16">
        <v>2121</v>
      </c>
      <c r="B450" s="17" t="s">
        <v>226</v>
      </c>
      <c r="C450" s="25">
        <v>1250</v>
      </c>
      <c r="D450" s="25">
        <v>1250</v>
      </c>
    </row>
    <row r="451" spans="1:4" ht="12" customHeight="1">
      <c r="A451" s="16">
        <v>2122</v>
      </c>
      <c r="B451" s="17" t="s">
        <v>227</v>
      </c>
      <c r="C451" s="25">
        <v>1250</v>
      </c>
      <c r="D451" s="25">
        <v>1250</v>
      </c>
    </row>
    <row r="452" spans="1:4" ht="12" customHeight="1">
      <c r="A452" s="16">
        <v>5101</v>
      </c>
      <c r="B452" s="17" t="s">
        <v>228</v>
      </c>
      <c r="C452" s="25">
        <v>28600</v>
      </c>
      <c r="D452" s="25">
        <v>28600</v>
      </c>
    </row>
    <row r="453" spans="1:4" s="15" customFormat="1" ht="12" customHeight="1">
      <c r="A453" s="21">
        <v>410</v>
      </c>
      <c r="B453" s="17" t="s">
        <v>53</v>
      </c>
      <c r="C453" s="24">
        <f>SUM(C437:C452)</f>
        <v>50400</v>
      </c>
      <c r="D453" s="24">
        <f>SUM(D437:D452)</f>
        <v>50400</v>
      </c>
    </row>
    <row r="454" spans="1:4" ht="12" customHeight="1">
      <c r="A454" s="3">
        <v>510</v>
      </c>
      <c r="B454" s="20" t="s">
        <v>54</v>
      </c>
      <c r="C454" s="3" t="s">
        <v>285</v>
      </c>
      <c r="D454" s="3" t="s">
        <v>286</v>
      </c>
    </row>
    <row r="455" spans="1:4" ht="12" customHeight="1">
      <c r="A455" s="3"/>
      <c r="B455" s="20"/>
      <c r="C455" s="6" t="s">
        <v>275</v>
      </c>
      <c r="D455" s="6" t="s">
        <v>275</v>
      </c>
    </row>
    <row r="456" spans="1:4" ht="12" customHeight="1">
      <c r="A456" s="16">
        <v>1001</v>
      </c>
      <c r="B456" s="17" t="s">
        <v>72</v>
      </c>
      <c r="C456" s="42">
        <v>287198</v>
      </c>
      <c r="D456" s="42">
        <v>287198</v>
      </c>
    </row>
    <row r="457" spans="1:4" s="15" customFormat="1" ht="12" customHeight="1">
      <c r="A457" s="16">
        <v>1002</v>
      </c>
      <c r="B457" s="17" t="s">
        <v>73</v>
      </c>
      <c r="C457" s="43">
        <v>118288</v>
      </c>
      <c r="D457" s="43">
        <v>118288</v>
      </c>
    </row>
    <row r="458" spans="1:4" ht="12" customHeight="1">
      <c r="A458" s="16">
        <v>1020</v>
      </c>
      <c r="B458" s="17" t="s">
        <v>75</v>
      </c>
      <c r="C458" s="44">
        <v>31020</v>
      </c>
      <c r="D458" s="44">
        <v>31020</v>
      </c>
    </row>
    <row r="459" spans="1:4" s="15" customFormat="1" ht="12" customHeight="1">
      <c r="A459" s="21"/>
      <c r="B459" s="17" t="s">
        <v>111</v>
      </c>
      <c r="C459" s="24">
        <f>SUM(C456:C458)</f>
        <v>436506</v>
      </c>
      <c r="D459" s="24">
        <f>SUM(D456:D458)</f>
        <v>436506</v>
      </c>
    </row>
    <row r="460" spans="1:4" ht="12" customHeight="1">
      <c r="A460" s="16">
        <v>2004</v>
      </c>
      <c r="B460" s="17" t="s">
        <v>112</v>
      </c>
      <c r="C460" s="44">
        <v>1700</v>
      </c>
      <c r="D460" s="44">
        <v>1700</v>
      </c>
    </row>
    <row r="461" spans="1:4" ht="12" customHeight="1">
      <c r="A461" s="16">
        <v>2005</v>
      </c>
      <c r="B461" s="17" t="s">
        <v>81</v>
      </c>
      <c r="C461" s="44">
        <v>2640</v>
      </c>
      <c r="D461" s="44">
        <v>2640</v>
      </c>
    </row>
    <row r="462" spans="1:4" ht="12" customHeight="1">
      <c r="A462" s="16">
        <v>2006</v>
      </c>
      <c r="B462" s="17" t="s">
        <v>113</v>
      </c>
      <c r="C462" s="44">
        <v>650</v>
      </c>
      <c r="D462" s="44">
        <v>650</v>
      </c>
    </row>
    <row r="463" spans="1:4" ht="12" customHeight="1">
      <c r="A463" s="16">
        <v>2007</v>
      </c>
      <c r="B463" s="17" t="s">
        <v>84</v>
      </c>
      <c r="C463" s="44">
        <v>800</v>
      </c>
      <c r="D463" s="44">
        <v>800</v>
      </c>
    </row>
    <row r="464" spans="1:4" ht="12" customHeight="1">
      <c r="A464" s="16">
        <v>2009</v>
      </c>
      <c r="B464" s="17" t="s">
        <v>130</v>
      </c>
      <c r="C464" s="57">
        <v>1225</v>
      </c>
      <c r="D464" s="57">
        <v>1225</v>
      </c>
    </row>
    <row r="465" spans="1:4" ht="12" customHeight="1">
      <c r="A465" s="16">
        <v>2010</v>
      </c>
      <c r="B465" s="17" t="s">
        <v>229</v>
      </c>
      <c r="C465" s="44">
        <v>7500</v>
      </c>
      <c r="D465" s="44">
        <v>7500</v>
      </c>
    </row>
    <row r="466" spans="1:4" ht="12" customHeight="1">
      <c r="A466" s="16">
        <v>2062</v>
      </c>
      <c r="B466" s="17" t="s">
        <v>97</v>
      </c>
      <c r="C466" s="44">
        <v>150</v>
      </c>
      <c r="D466" s="44">
        <v>150</v>
      </c>
    </row>
    <row r="467" spans="1:4" ht="12" customHeight="1">
      <c r="A467" s="16">
        <v>2072</v>
      </c>
      <c r="B467" s="17" t="s">
        <v>172</v>
      </c>
      <c r="C467" s="44">
        <v>50</v>
      </c>
      <c r="D467" s="44">
        <v>50</v>
      </c>
    </row>
    <row r="468" spans="1:4" ht="12" customHeight="1">
      <c r="A468" s="16">
        <v>3001</v>
      </c>
      <c r="B468" s="17" t="s">
        <v>100</v>
      </c>
      <c r="C468" s="44">
        <v>7000</v>
      </c>
      <c r="D468" s="44">
        <v>7000</v>
      </c>
    </row>
    <row r="469" spans="1:4" ht="12" customHeight="1">
      <c r="A469" s="16">
        <v>3006</v>
      </c>
      <c r="B469" s="17" t="s">
        <v>126</v>
      </c>
      <c r="C469" s="44">
        <v>3000</v>
      </c>
      <c r="D469" s="44">
        <v>3000</v>
      </c>
    </row>
    <row r="470" spans="1:4" ht="12" customHeight="1">
      <c r="A470" s="16">
        <v>3020</v>
      </c>
      <c r="B470" s="17" t="s">
        <v>230</v>
      </c>
      <c r="C470" s="44">
        <v>38610</v>
      </c>
      <c r="D470" s="44">
        <v>38610</v>
      </c>
    </row>
    <row r="471" spans="1:4" ht="12" customHeight="1">
      <c r="A471" s="16">
        <v>3022</v>
      </c>
      <c r="B471" s="17" t="s">
        <v>231</v>
      </c>
      <c r="C471" s="44">
        <v>6450</v>
      </c>
      <c r="D471" s="44">
        <v>6450</v>
      </c>
    </row>
    <row r="472" spans="1:4" ht="12" customHeight="1">
      <c r="A472" s="16">
        <v>3100</v>
      </c>
      <c r="B472" s="17" t="s">
        <v>232</v>
      </c>
      <c r="C472" s="44">
        <v>8100</v>
      </c>
      <c r="D472" s="44">
        <v>8100</v>
      </c>
    </row>
    <row r="473" spans="1:4" ht="12" customHeight="1">
      <c r="A473" s="16">
        <v>4001</v>
      </c>
      <c r="B473" s="17" t="s">
        <v>106</v>
      </c>
      <c r="C473" s="44">
        <v>1500</v>
      </c>
      <c r="D473" s="44">
        <v>1500</v>
      </c>
    </row>
    <row r="474" spans="1:4" s="15" customFormat="1" ht="12" customHeight="1">
      <c r="A474" s="21"/>
      <c r="B474" s="17" t="s">
        <v>119</v>
      </c>
      <c r="C474" s="24">
        <f>SUM(C460:C473)</f>
        <v>79375</v>
      </c>
      <c r="D474" s="24">
        <f>SUM(D460:D473)</f>
        <v>79375</v>
      </c>
    </row>
    <row r="475" spans="1:4" s="15" customFormat="1" ht="12" customHeight="1">
      <c r="A475" s="21">
        <v>510</v>
      </c>
      <c r="B475" s="17" t="s">
        <v>54</v>
      </c>
      <c r="C475" s="4">
        <f>SUM(C474+C459)</f>
        <v>515881</v>
      </c>
      <c r="D475" s="4">
        <f>SUM(D474+D459)</f>
        <v>515881</v>
      </c>
    </row>
    <row r="476" spans="1:4" ht="12" customHeight="1">
      <c r="A476" s="21"/>
      <c r="C476" s="4"/>
      <c r="D476" s="4"/>
    </row>
    <row r="477" spans="1:4" ht="12" customHeight="1">
      <c r="A477" s="3">
        <v>520</v>
      </c>
      <c r="B477" s="20" t="s">
        <v>38</v>
      </c>
      <c r="C477" s="3" t="s">
        <v>285</v>
      </c>
      <c r="D477" s="3" t="s">
        <v>286</v>
      </c>
    </row>
    <row r="478" spans="1:4" ht="12" customHeight="1">
      <c r="A478" s="3"/>
      <c r="B478" s="20"/>
      <c r="C478" s="6" t="s">
        <v>275</v>
      </c>
      <c r="D478" s="6" t="s">
        <v>275</v>
      </c>
    </row>
    <row r="479" spans="1:4" s="15" customFormat="1" ht="12" customHeight="1">
      <c r="A479" s="16">
        <v>5050</v>
      </c>
      <c r="B479" s="17" t="s">
        <v>233</v>
      </c>
      <c r="C479" s="25">
        <v>500</v>
      </c>
      <c r="D479" s="25">
        <v>500</v>
      </c>
    </row>
    <row r="480" spans="1:4" s="15" customFormat="1" ht="12" customHeight="1">
      <c r="A480" s="16">
        <v>5052</v>
      </c>
      <c r="B480" s="17" t="s">
        <v>234</v>
      </c>
      <c r="C480" s="25">
        <v>5000</v>
      </c>
      <c r="D480" s="25">
        <v>5000</v>
      </c>
    </row>
    <row r="481" spans="1:4" ht="12" customHeight="1">
      <c r="A481" s="16">
        <v>5053</v>
      </c>
      <c r="B481" s="17" t="s">
        <v>235</v>
      </c>
      <c r="C481" s="25">
        <v>5000</v>
      </c>
      <c r="D481" s="25">
        <v>5000</v>
      </c>
    </row>
    <row r="482" spans="2:5" ht="12" customHeight="1">
      <c r="B482" s="17" t="s">
        <v>299</v>
      </c>
      <c r="C482" s="25"/>
      <c r="D482" s="25">
        <v>16457</v>
      </c>
      <c r="E482" s="66">
        <v>16457</v>
      </c>
    </row>
    <row r="483" spans="1:5" s="15" customFormat="1" ht="12" customHeight="1">
      <c r="A483" s="21">
        <v>520</v>
      </c>
      <c r="B483" s="17" t="s">
        <v>38</v>
      </c>
      <c r="C483" s="24">
        <f>SUM(C479:C481)</f>
        <v>10500</v>
      </c>
      <c r="D483" s="24">
        <f>SUM(D479:D482)</f>
        <v>26957</v>
      </c>
      <c r="E483" s="67">
        <v>16457</v>
      </c>
    </row>
    <row r="484" spans="1:4" ht="12" customHeight="1">
      <c r="A484" s="3">
        <v>530</v>
      </c>
      <c r="B484" s="20" t="s">
        <v>33</v>
      </c>
      <c r="C484" s="3" t="s">
        <v>285</v>
      </c>
      <c r="D484" s="3" t="s">
        <v>286</v>
      </c>
    </row>
    <row r="485" spans="1:4" ht="12" customHeight="1">
      <c r="A485" s="3"/>
      <c r="B485" s="20"/>
      <c r="C485" s="6" t="s">
        <v>275</v>
      </c>
      <c r="D485" s="6" t="s">
        <v>275</v>
      </c>
    </row>
    <row r="486" spans="1:4" ht="12" customHeight="1">
      <c r="A486" s="16">
        <v>1002</v>
      </c>
      <c r="B486" s="17" t="s">
        <v>236</v>
      </c>
      <c r="C486" s="25">
        <v>6426</v>
      </c>
      <c r="D486" s="25">
        <v>6426</v>
      </c>
    </row>
    <row r="487" spans="1:4" ht="12" customHeight="1">
      <c r="A487" s="16">
        <v>1002</v>
      </c>
      <c r="B487" s="17" t="s">
        <v>237</v>
      </c>
      <c r="C487" s="25">
        <v>29282</v>
      </c>
      <c r="D487" s="25">
        <v>29282</v>
      </c>
    </row>
    <row r="488" spans="1:4" ht="12" customHeight="1">
      <c r="A488" s="16">
        <v>1020</v>
      </c>
      <c r="B488" s="17" t="s">
        <v>75</v>
      </c>
      <c r="C488" s="25">
        <v>2732</v>
      </c>
      <c r="D488" s="25">
        <v>2732</v>
      </c>
    </row>
    <row r="489" spans="1:4" s="15" customFormat="1" ht="12" customHeight="1">
      <c r="A489" s="21"/>
      <c r="B489" s="17" t="s">
        <v>111</v>
      </c>
      <c r="C489" s="24">
        <f>SUM(C486:C488)</f>
        <v>38440</v>
      </c>
      <c r="D489" s="24">
        <f>SUM(D486:D488)</f>
        <v>38440</v>
      </c>
    </row>
    <row r="490" spans="1:4" ht="12" customHeight="1">
      <c r="A490" s="16">
        <v>2004</v>
      </c>
      <c r="B490" s="17" t="s">
        <v>80</v>
      </c>
      <c r="C490" s="25">
        <v>6890</v>
      </c>
      <c r="D490" s="25">
        <v>6890</v>
      </c>
    </row>
    <row r="491" spans="1:4" ht="12" customHeight="1">
      <c r="A491" s="16">
        <v>2034</v>
      </c>
      <c r="B491" s="17" t="s">
        <v>92</v>
      </c>
      <c r="C491" s="25">
        <v>4500</v>
      </c>
      <c r="D491" s="25">
        <v>4500</v>
      </c>
    </row>
    <row r="492" spans="1:4" ht="12" customHeight="1">
      <c r="A492" s="16">
        <v>3006</v>
      </c>
      <c r="B492" s="17" t="s">
        <v>126</v>
      </c>
      <c r="C492" s="25">
        <v>200</v>
      </c>
      <c r="D492" s="25">
        <v>200</v>
      </c>
    </row>
    <row r="493" spans="1:4" ht="12" customHeight="1">
      <c r="A493" s="16">
        <v>4001</v>
      </c>
      <c r="B493" s="17" t="s">
        <v>106</v>
      </c>
      <c r="C493" s="25">
        <v>0</v>
      </c>
      <c r="D493" s="25">
        <v>0</v>
      </c>
    </row>
    <row r="494" spans="1:4" s="15" customFormat="1" ht="12" customHeight="1">
      <c r="A494" s="21"/>
      <c r="B494" s="17" t="s">
        <v>119</v>
      </c>
      <c r="C494" s="24">
        <f>SUM(C490:C493)</f>
        <v>11590</v>
      </c>
      <c r="D494" s="24">
        <f>SUM(D490:D493)</f>
        <v>11590</v>
      </c>
    </row>
    <row r="495" spans="1:4" s="15" customFormat="1" ht="12" customHeight="1">
      <c r="A495" s="21">
        <v>530</v>
      </c>
      <c r="B495" s="17" t="s">
        <v>33</v>
      </c>
      <c r="C495" s="24">
        <f>SUM(C489+C494)</f>
        <v>50030</v>
      </c>
      <c r="D495" s="24">
        <f>SUM(D489+D494)</f>
        <v>50030</v>
      </c>
    </row>
    <row r="496" spans="1:4" ht="12" customHeight="1">
      <c r="A496" s="3">
        <v>600</v>
      </c>
      <c r="B496" s="20" t="s">
        <v>238</v>
      </c>
      <c r="C496" s="3" t="s">
        <v>285</v>
      </c>
      <c r="D496" s="3" t="s">
        <v>286</v>
      </c>
    </row>
    <row r="497" spans="1:4" ht="12" customHeight="1">
      <c r="A497" s="3"/>
      <c r="B497" s="20"/>
      <c r="C497" s="6" t="s">
        <v>275</v>
      </c>
      <c r="D497" s="6" t="s">
        <v>275</v>
      </c>
    </row>
    <row r="498" spans="1:4" ht="12" customHeight="1">
      <c r="A498" s="16">
        <v>1001</v>
      </c>
      <c r="B498" s="17" t="s">
        <v>72</v>
      </c>
      <c r="C498" s="25"/>
      <c r="D498" s="25"/>
    </row>
    <row r="499" spans="1:4" s="15" customFormat="1" ht="12" customHeight="1">
      <c r="A499" s="16">
        <v>1002</v>
      </c>
      <c r="B499" s="17" t="s">
        <v>73</v>
      </c>
      <c r="C499" s="25">
        <v>0</v>
      </c>
      <c r="D499" s="25">
        <v>0</v>
      </c>
    </row>
    <row r="500" spans="1:4" s="15" customFormat="1" ht="12" customHeight="1">
      <c r="A500" s="16">
        <v>1020</v>
      </c>
      <c r="B500" s="17" t="s">
        <v>75</v>
      </c>
      <c r="C500" s="25"/>
      <c r="D500" s="25"/>
    </row>
    <row r="501" spans="1:4" s="15" customFormat="1" ht="12" customHeight="1">
      <c r="A501" s="21"/>
      <c r="B501" s="17" t="s">
        <v>111</v>
      </c>
      <c r="C501" s="4">
        <f>SUM(C498:C500)</f>
        <v>0</v>
      </c>
      <c r="D501" s="4">
        <f>SUM(D498:D500)</f>
        <v>0</v>
      </c>
    </row>
    <row r="502" spans="1:4" ht="12" customHeight="1">
      <c r="A502" s="21">
        <v>2001</v>
      </c>
      <c r="B502" s="17" t="s">
        <v>77</v>
      </c>
      <c r="C502" s="19"/>
      <c r="D502" s="19"/>
    </row>
    <row r="503" spans="1:4" ht="12" customHeight="1">
      <c r="A503" s="16">
        <v>2004</v>
      </c>
      <c r="B503" s="17" t="s">
        <v>112</v>
      </c>
      <c r="C503" s="25">
        <v>300</v>
      </c>
      <c r="D503" s="25">
        <v>300</v>
      </c>
    </row>
    <row r="504" spans="1:4" ht="12" customHeight="1">
      <c r="A504" s="16">
        <v>2006</v>
      </c>
      <c r="B504" s="17" t="s">
        <v>113</v>
      </c>
      <c r="C504" s="25">
        <v>200</v>
      </c>
      <c r="D504" s="25">
        <v>200</v>
      </c>
    </row>
    <row r="505" spans="1:4" ht="12" customHeight="1">
      <c r="A505" s="16">
        <v>2007</v>
      </c>
      <c r="B505" s="17" t="s">
        <v>84</v>
      </c>
      <c r="C505" s="25">
        <v>300</v>
      </c>
      <c r="D505" s="25">
        <v>300</v>
      </c>
    </row>
    <row r="506" spans="1:4" ht="12" customHeight="1">
      <c r="A506" s="16">
        <v>2009</v>
      </c>
      <c r="B506" s="17" t="s">
        <v>83</v>
      </c>
      <c r="C506" s="25">
        <v>600</v>
      </c>
      <c r="D506" s="25">
        <v>600</v>
      </c>
    </row>
    <row r="507" spans="1:4" ht="12" customHeight="1">
      <c r="A507" s="16">
        <v>2010</v>
      </c>
      <c r="B507" s="17" t="s">
        <v>86</v>
      </c>
      <c r="C507" s="25">
        <v>1000</v>
      </c>
      <c r="D507" s="25">
        <v>1000</v>
      </c>
    </row>
    <row r="508" spans="1:4" ht="12" customHeight="1">
      <c r="A508" s="16">
        <v>2034</v>
      </c>
      <c r="B508" s="17" t="s">
        <v>125</v>
      </c>
      <c r="C508" s="25">
        <v>500</v>
      </c>
      <c r="D508" s="25">
        <v>500</v>
      </c>
    </row>
    <row r="509" spans="1:73" s="45" customFormat="1" ht="12" customHeight="1">
      <c r="A509" s="16">
        <v>2035</v>
      </c>
      <c r="B509" s="17" t="s">
        <v>239</v>
      </c>
      <c r="C509" s="25">
        <v>107189</v>
      </c>
      <c r="D509" s="25">
        <v>107189</v>
      </c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</row>
    <row r="510" spans="1:4" s="15" customFormat="1" ht="12" customHeight="1">
      <c r="A510" s="16">
        <v>2062</v>
      </c>
      <c r="B510" s="17" t="s">
        <v>240</v>
      </c>
      <c r="C510" s="25">
        <v>86433</v>
      </c>
      <c r="D510" s="25">
        <v>86433</v>
      </c>
    </row>
    <row r="511" spans="1:4" s="15" customFormat="1" ht="12" customHeight="1">
      <c r="A511" s="16">
        <v>4001</v>
      </c>
      <c r="B511" s="17" t="s">
        <v>106</v>
      </c>
      <c r="C511" s="25"/>
      <c r="D511" s="25"/>
    </row>
    <row r="512" spans="1:4" s="15" customFormat="1" ht="12" customHeight="1">
      <c r="A512" s="21"/>
      <c r="B512" s="17" t="s">
        <v>119</v>
      </c>
      <c r="C512" s="4">
        <f>SUM(C502:C511)</f>
        <v>196522</v>
      </c>
      <c r="D512" s="4">
        <f>SUM(D502:D511)</f>
        <v>196522</v>
      </c>
    </row>
    <row r="513" spans="1:4" s="15" customFormat="1" ht="12" customHeight="1">
      <c r="A513" s="21">
        <v>600</v>
      </c>
      <c r="B513" s="17" t="s">
        <v>55</v>
      </c>
      <c r="C513" s="24">
        <f>SUM(C512,C501)</f>
        <v>196522</v>
      </c>
      <c r="D513" s="24">
        <f>SUM(D512,D501)</f>
        <v>196522</v>
      </c>
    </row>
    <row r="514" spans="1:4" ht="12" customHeight="1">
      <c r="A514" s="3">
        <v>610</v>
      </c>
      <c r="B514" s="20" t="s">
        <v>241</v>
      </c>
      <c r="C514" s="3" t="s">
        <v>285</v>
      </c>
      <c r="D514" s="3" t="s">
        <v>286</v>
      </c>
    </row>
    <row r="515" spans="1:4" ht="12" customHeight="1">
      <c r="A515" s="3"/>
      <c r="B515" s="20"/>
      <c r="C515" s="6" t="s">
        <v>275</v>
      </c>
      <c r="D515" s="6" t="s">
        <v>275</v>
      </c>
    </row>
    <row r="516" spans="1:4" ht="12" customHeight="1">
      <c r="A516" s="16">
        <v>2002</v>
      </c>
      <c r="B516" s="17" t="s">
        <v>78</v>
      </c>
      <c r="C516" s="25">
        <v>12970</v>
      </c>
      <c r="D516" s="25">
        <v>12970</v>
      </c>
    </row>
    <row r="517" spans="1:4" s="15" customFormat="1" ht="12" customHeight="1">
      <c r="A517" s="16">
        <v>2003</v>
      </c>
      <c r="B517" s="17" t="s">
        <v>79</v>
      </c>
      <c r="C517" s="25">
        <v>2850</v>
      </c>
      <c r="D517" s="25">
        <v>2850</v>
      </c>
    </row>
    <row r="518" spans="1:4" ht="12" customHeight="1">
      <c r="A518" s="16">
        <v>3003</v>
      </c>
      <c r="B518" s="17" t="s">
        <v>102</v>
      </c>
      <c r="C518" s="25">
        <v>13650</v>
      </c>
      <c r="D518" s="25">
        <v>13650</v>
      </c>
    </row>
    <row r="519" spans="1:4" s="15" customFormat="1" ht="12" customHeight="1">
      <c r="A519" s="21">
        <v>610</v>
      </c>
      <c r="B519" s="17" t="s">
        <v>56</v>
      </c>
      <c r="C519" s="24">
        <f>SUM(C516:C518)</f>
        <v>29470</v>
      </c>
      <c r="D519" s="24">
        <f>SUM(D516:D518)</f>
        <v>29470</v>
      </c>
    </row>
    <row r="520" spans="1:4" ht="12" customHeight="1">
      <c r="A520" s="3">
        <v>615</v>
      </c>
      <c r="B520" s="20" t="s">
        <v>242</v>
      </c>
      <c r="C520" s="3" t="s">
        <v>285</v>
      </c>
      <c r="D520" s="3" t="s">
        <v>286</v>
      </c>
    </row>
    <row r="521" spans="1:4" ht="12" customHeight="1">
      <c r="A521" s="39"/>
      <c r="B521" s="20"/>
      <c r="C521" s="6" t="s">
        <v>275</v>
      </c>
      <c r="D521" s="6" t="s">
        <v>275</v>
      </c>
    </row>
    <row r="522" spans="1:4" ht="12" customHeight="1">
      <c r="A522" s="16">
        <v>2002</v>
      </c>
      <c r="B522" s="17" t="s">
        <v>78</v>
      </c>
      <c r="C522" s="25">
        <v>11000</v>
      </c>
      <c r="D522" s="25">
        <v>11000</v>
      </c>
    </row>
    <row r="523" spans="1:4" s="15" customFormat="1" ht="12" customHeight="1">
      <c r="A523" s="16">
        <v>2003</v>
      </c>
      <c r="B523" s="17" t="s">
        <v>184</v>
      </c>
      <c r="C523" s="25">
        <v>950</v>
      </c>
      <c r="D523" s="25">
        <v>950</v>
      </c>
    </row>
    <row r="524" spans="1:4" ht="12" customHeight="1">
      <c r="A524" s="16">
        <v>3003</v>
      </c>
      <c r="B524" s="17" t="s">
        <v>102</v>
      </c>
      <c r="C524" s="25">
        <v>20276</v>
      </c>
      <c r="D524" s="25">
        <v>20276</v>
      </c>
    </row>
    <row r="525" spans="1:4" s="15" customFormat="1" ht="12" customHeight="1">
      <c r="A525" s="21">
        <v>615</v>
      </c>
      <c r="B525" s="17" t="s">
        <v>57</v>
      </c>
      <c r="C525" s="24">
        <f>SUM(C522:C524)</f>
        <v>32226</v>
      </c>
      <c r="D525" s="24">
        <f>SUM(D522:D524)</f>
        <v>32226</v>
      </c>
    </row>
    <row r="526" spans="1:4" ht="12" customHeight="1">
      <c r="A526" s="3">
        <v>620</v>
      </c>
      <c r="B526" s="20" t="s">
        <v>243</v>
      </c>
      <c r="C526" s="3" t="s">
        <v>285</v>
      </c>
      <c r="D526" s="3" t="s">
        <v>286</v>
      </c>
    </row>
    <row r="527" spans="1:4" ht="12" customHeight="1">
      <c r="A527" s="3"/>
      <c r="B527" s="20"/>
      <c r="C527" s="6" t="s">
        <v>275</v>
      </c>
      <c r="D527" s="6" t="s">
        <v>275</v>
      </c>
    </row>
    <row r="528" spans="1:4" s="15" customFormat="1" ht="12" customHeight="1">
      <c r="A528" s="16">
        <v>2003</v>
      </c>
      <c r="B528" s="17" t="s">
        <v>79</v>
      </c>
      <c r="C528" s="19">
        <v>1525</v>
      </c>
      <c r="D528" s="19">
        <v>1525</v>
      </c>
    </row>
    <row r="529" spans="1:4" s="15" customFormat="1" ht="12" customHeight="1">
      <c r="A529" s="16">
        <v>2062</v>
      </c>
      <c r="B529" s="17" t="s">
        <v>244</v>
      </c>
      <c r="C529" s="19">
        <v>3914</v>
      </c>
      <c r="D529" s="19">
        <v>3914</v>
      </c>
    </row>
    <row r="530" spans="1:4" s="46" customFormat="1" ht="12" customHeight="1">
      <c r="A530" s="16">
        <v>3003</v>
      </c>
      <c r="B530" s="17" t="s">
        <v>102</v>
      </c>
      <c r="C530" s="19">
        <v>18200</v>
      </c>
      <c r="D530" s="19">
        <v>18200</v>
      </c>
    </row>
    <row r="531" spans="1:4" s="48" customFormat="1" ht="12" customHeight="1">
      <c r="A531" s="21">
        <v>630</v>
      </c>
      <c r="B531" s="47" t="s">
        <v>58</v>
      </c>
      <c r="C531" s="4">
        <f>SUM(C528:C530)</f>
        <v>23639</v>
      </c>
      <c r="D531" s="4">
        <f>SUM(D528:D530)</f>
        <v>23639</v>
      </c>
    </row>
    <row r="532" spans="1:4" ht="12" customHeight="1">
      <c r="A532" s="3">
        <v>630</v>
      </c>
      <c r="B532" s="49" t="s">
        <v>59</v>
      </c>
      <c r="C532" s="3" t="s">
        <v>285</v>
      </c>
      <c r="D532" s="3" t="s">
        <v>286</v>
      </c>
    </row>
    <row r="533" spans="1:4" ht="12" customHeight="1">
      <c r="A533" s="49"/>
      <c r="B533" s="49"/>
      <c r="C533" s="6" t="s">
        <v>275</v>
      </c>
      <c r="D533" s="6" t="s">
        <v>275</v>
      </c>
    </row>
    <row r="534" spans="1:4" ht="12" customHeight="1">
      <c r="A534" s="16">
        <v>2002</v>
      </c>
      <c r="B534" s="17" t="s">
        <v>78</v>
      </c>
      <c r="C534" s="19">
        <v>24990</v>
      </c>
      <c r="D534" s="19">
        <v>24990</v>
      </c>
    </row>
    <row r="535" spans="1:4" s="15" customFormat="1" ht="12" customHeight="1">
      <c r="A535" s="16">
        <v>2003</v>
      </c>
      <c r="B535" s="17" t="s">
        <v>79</v>
      </c>
      <c r="C535" s="19">
        <v>3848</v>
      </c>
      <c r="D535" s="19">
        <v>3848</v>
      </c>
    </row>
    <row r="536" spans="1:4" s="15" customFormat="1" ht="12" customHeight="1">
      <c r="A536" s="16">
        <v>2062</v>
      </c>
      <c r="B536" s="17" t="s">
        <v>244</v>
      </c>
      <c r="C536" s="19">
        <v>25125</v>
      </c>
      <c r="D536" s="19">
        <v>25125</v>
      </c>
    </row>
    <row r="537" spans="1:4" ht="12" customHeight="1">
      <c r="A537" s="16">
        <v>3003</v>
      </c>
      <c r="B537" s="17" t="s">
        <v>102</v>
      </c>
      <c r="C537" s="19">
        <v>13600</v>
      </c>
      <c r="D537" s="19">
        <v>13600</v>
      </c>
    </row>
    <row r="538" spans="1:4" s="15" customFormat="1" ht="12" customHeight="1">
      <c r="A538" s="21">
        <v>630</v>
      </c>
      <c r="B538" s="47" t="s">
        <v>59</v>
      </c>
      <c r="C538" s="4">
        <f>SUM(C534:C537)</f>
        <v>67563</v>
      </c>
      <c r="D538" s="4">
        <f>SUM(D534:D537)</f>
        <v>67563</v>
      </c>
    </row>
    <row r="539" spans="1:4" ht="12" customHeight="1">
      <c r="A539" s="3">
        <v>635</v>
      </c>
      <c r="B539" s="20" t="s">
        <v>60</v>
      </c>
      <c r="C539" s="3" t="s">
        <v>285</v>
      </c>
      <c r="D539" s="3" t="s">
        <v>286</v>
      </c>
    </row>
    <row r="540" spans="1:4" ht="12" customHeight="1">
      <c r="A540" s="3"/>
      <c r="B540" s="20"/>
      <c r="C540" s="6" t="s">
        <v>275</v>
      </c>
      <c r="D540" s="6" t="s">
        <v>275</v>
      </c>
    </row>
    <row r="541" spans="1:4" ht="12" customHeight="1">
      <c r="A541" s="16">
        <v>2002</v>
      </c>
      <c r="B541" s="17" t="s">
        <v>78</v>
      </c>
      <c r="C541" s="25">
        <v>2500</v>
      </c>
      <c r="D541" s="25">
        <v>2500</v>
      </c>
    </row>
    <row r="542" spans="1:4" s="15" customFormat="1" ht="12" customHeight="1">
      <c r="A542" s="16">
        <v>2003</v>
      </c>
      <c r="B542" s="17" t="s">
        <v>79</v>
      </c>
      <c r="C542" s="25">
        <v>825</v>
      </c>
      <c r="D542" s="25">
        <v>825</v>
      </c>
    </row>
    <row r="543" spans="1:4" ht="12" customHeight="1">
      <c r="A543" s="16">
        <v>3003</v>
      </c>
      <c r="B543" s="17" t="s">
        <v>102</v>
      </c>
      <c r="C543" s="25">
        <v>4630</v>
      </c>
      <c r="D543" s="25">
        <v>4630</v>
      </c>
    </row>
    <row r="544" spans="1:4" s="15" customFormat="1" ht="12" customHeight="1">
      <c r="A544" s="21">
        <v>635</v>
      </c>
      <c r="B544" s="17" t="s">
        <v>245</v>
      </c>
      <c r="C544" s="24">
        <f>SUM(C541:C543)</f>
        <v>7955</v>
      </c>
      <c r="D544" s="24">
        <f>SUM(D541:D543)</f>
        <v>7955</v>
      </c>
    </row>
    <row r="545" spans="1:4" ht="12" customHeight="1">
      <c r="A545" s="3">
        <v>640</v>
      </c>
      <c r="B545" s="20" t="s">
        <v>246</v>
      </c>
      <c r="C545" s="3" t="s">
        <v>285</v>
      </c>
      <c r="D545" s="3" t="s">
        <v>286</v>
      </c>
    </row>
    <row r="546" spans="1:4" ht="12" customHeight="1">
      <c r="A546" s="3"/>
      <c r="B546" s="20"/>
      <c r="C546" s="6" t="s">
        <v>275</v>
      </c>
      <c r="D546" s="6" t="s">
        <v>275</v>
      </c>
    </row>
    <row r="547" spans="1:4" ht="12" customHeight="1">
      <c r="A547" s="16">
        <v>1001</v>
      </c>
      <c r="B547" s="17" t="s">
        <v>72</v>
      </c>
      <c r="C547" s="26">
        <v>23525</v>
      </c>
      <c r="D547" s="26">
        <v>23525</v>
      </c>
    </row>
    <row r="548" spans="1:4" s="15" customFormat="1" ht="12" customHeight="1">
      <c r="A548" s="16">
        <v>1002</v>
      </c>
      <c r="B548" s="17" t="s">
        <v>73</v>
      </c>
      <c r="C548" s="26">
        <v>13710</v>
      </c>
      <c r="D548" s="26">
        <v>13710</v>
      </c>
    </row>
    <row r="549" spans="1:4" ht="12" customHeight="1">
      <c r="A549" s="16">
        <v>1020</v>
      </c>
      <c r="B549" s="17" t="s">
        <v>75</v>
      </c>
      <c r="C549" s="26">
        <f>SUM(C546:C548)*0.0765</f>
        <v>2848.4775</v>
      </c>
      <c r="D549" s="26">
        <f>SUM(D546:D548)*0.0765</f>
        <v>2848.4775</v>
      </c>
    </row>
    <row r="550" spans="1:4" s="15" customFormat="1" ht="12" customHeight="1">
      <c r="A550" s="21"/>
      <c r="B550" s="17" t="s">
        <v>111</v>
      </c>
      <c r="C550" s="27">
        <f>SUM(C547:C549)</f>
        <v>40083.4775</v>
      </c>
      <c r="D550" s="27">
        <f>SUM(D547:D549)</f>
        <v>40083.4775</v>
      </c>
    </row>
    <row r="551" spans="1:4" ht="12" customHeight="1">
      <c r="A551" s="16">
        <v>2002</v>
      </c>
      <c r="B551" s="17" t="s">
        <v>78</v>
      </c>
      <c r="C551" s="26">
        <v>1200</v>
      </c>
      <c r="D551" s="26">
        <v>1200</v>
      </c>
    </row>
    <row r="552" spans="1:4" ht="12" customHeight="1">
      <c r="A552" s="16">
        <v>2003</v>
      </c>
      <c r="B552" s="17" t="s">
        <v>247</v>
      </c>
      <c r="C552" s="26">
        <v>2600</v>
      </c>
      <c r="D552" s="26">
        <v>2600</v>
      </c>
    </row>
    <row r="553" spans="1:4" ht="12" customHeight="1">
      <c r="A553" s="16">
        <v>2010</v>
      </c>
      <c r="B553" s="17" t="s">
        <v>86</v>
      </c>
      <c r="C553" s="38">
        <v>19000</v>
      </c>
      <c r="D553" s="38">
        <v>19000</v>
      </c>
    </row>
    <row r="554" spans="1:4" ht="12" customHeight="1">
      <c r="A554" s="16">
        <v>2022</v>
      </c>
      <c r="B554" s="17" t="s">
        <v>91</v>
      </c>
      <c r="C554" s="11">
        <v>560</v>
      </c>
      <c r="D554" s="11">
        <v>560</v>
      </c>
    </row>
    <row r="555" spans="1:4" ht="12" customHeight="1">
      <c r="A555" s="16">
        <v>2032</v>
      </c>
      <c r="B555" s="17" t="s">
        <v>92</v>
      </c>
      <c r="C555" s="26">
        <v>1700</v>
      </c>
      <c r="D555" s="26">
        <v>1700</v>
      </c>
    </row>
    <row r="556" spans="1:4" ht="12" customHeight="1">
      <c r="A556" s="16">
        <v>2037</v>
      </c>
      <c r="B556" s="17" t="s">
        <v>248</v>
      </c>
      <c r="C556" s="26">
        <v>5700</v>
      </c>
      <c r="D556" s="26">
        <v>5700</v>
      </c>
    </row>
    <row r="557" spans="1:4" ht="12" customHeight="1">
      <c r="A557" s="16">
        <v>3002</v>
      </c>
      <c r="B557" s="17" t="s">
        <v>174</v>
      </c>
      <c r="C557" s="41">
        <v>1137</v>
      </c>
      <c r="D557" s="41">
        <v>1137</v>
      </c>
    </row>
    <row r="558" spans="1:4" ht="12" customHeight="1">
      <c r="A558" s="16">
        <v>3038</v>
      </c>
      <c r="B558" s="17" t="s">
        <v>249</v>
      </c>
      <c r="C558" s="18">
        <v>500</v>
      </c>
      <c r="D558" s="18">
        <v>500</v>
      </c>
    </row>
    <row r="559" spans="1:4" ht="12" customHeight="1">
      <c r="A559" s="16">
        <v>3039</v>
      </c>
      <c r="B559" s="17" t="s">
        <v>105</v>
      </c>
      <c r="C559" s="38">
        <v>8930</v>
      </c>
      <c r="D559" s="38">
        <v>8930</v>
      </c>
    </row>
    <row r="560" spans="1:4" ht="12" customHeight="1">
      <c r="A560" s="16">
        <v>3040</v>
      </c>
      <c r="B560" s="17" t="s">
        <v>205</v>
      </c>
      <c r="C560" s="18">
        <v>675</v>
      </c>
      <c r="D560" s="18">
        <v>675</v>
      </c>
    </row>
    <row r="561" spans="1:4" s="15" customFormat="1" ht="12" customHeight="1">
      <c r="A561" s="16">
        <v>4006</v>
      </c>
      <c r="B561" s="17" t="s">
        <v>250</v>
      </c>
      <c r="C561" s="18">
        <v>500</v>
      </c>
      <c r="D561" s="18">
        <v>500</v>
      </c>
    </row>
    <row r="562" spans="1:4" s="15" customFormat="1" ht="12" customHeight="1">
      <c r="A562" s="16">
        <v>4114</v>
      </c>
      <c r="B562" s="17" t="s">
        <v>282</v>
      </c>
      <c r="C562" s="26">
        <v>10000</v>
      </c>
      <c r="D562" s="26">
        <v>10000</v>
      </c>
    </row>
    <row r="563" spans="1:4" s="15" customFormat="1" ht="12" customHeight="1">
      <c r="A563" s="21">
        <v>4007</v>
      </c>
      <c r="B563" s="17" t="s">
        <v>119</v>
      </c>
      <c r="C563" s="27">
        <f>SUM(C551:C562)</f>
        <v>52502</v>
      </c>
      <c r="D563" s="27">
        <f>SUM(D551:D562)</f>
        <v>52502</v>
      </c>
    </row>
    <row r="564" spans="1:4" s="15" customFormat="1" ht="12" customHeight="1">
      <c r="A564" s="21">
        <v>640</v>
      </c>
      <c r="B564" s="17" t="s">
        <v>251</v>
      </c>
      <c r="C564" s="27">
        <f>SUM(C550+C563)</f>
        <v>92585.47750000001</v>
      </c>
      <c r="D564" s="27">
        <f>SUM(D550+D563)</f>
        <v>92585.47750000001</v>
      </c>
    </row>
    <row r="565" spans="1:4" ht="12" customHeight="1">
      <c r="A565" s="3">
        <v>641</v>
      </c>
      <c r="B565" s="20" t="s">
        <v>252</v>
      </c>
      <c r="C565" s="3" t="s">
        <v>285</v>
      </c>
      <c r="D565" s="3" t="s">
        <v>286</v>
      </c>
    </row>
    <row r="566" spans="1:4" ht="12" customHeight="1">
      <c r="A566" s="39"/>
      <c r="B566" s="20"/>
      <c r="C566" s="6" t="s">
        <v>275</v>
      </c>
      <c r="D566" s="6" t="s">
        <v>275</v>
      </c>
    </row>
    <row r="567" spans="1:4" ht="12" customHeight="1">
      <c r="A567" s="16">
        <v>1001</v>
      </c>
      <c r="B567" s="17" t="s">
        <v>72</v>
      </c>
      <c r="C567" s="26">
        <v>36524</v>
      </c>
      <c r="D567" s="26">
        <v>36524</v>
      </c>
    </row>
    <row r="568" spans="1:4" ht="12" customHeight="1">
      <c r="A568" s="16">
        <v>1002</v>
      </c>
      <c r="B568" s="17" t="s">
        <v>73</v>
      </c>
      <c r="C568" s="26">
        <v>10772</v>
      </c>
      <c r="D568" s="26">
        <v>10772</v>
      </c>
    </row>
    <row r="569" spans="1:4" s="15" customFormat="1" ht="12" customHeight="1">
      <c r="A569" s="16">
        <v>1003</v>
      </c>
      <c r="B569" s="17" t="s">
        <v>167</v>
      </c>
      <c r="C569" s="18">
        <v>372</v>
      </c>
      <c r="D569" s="18">
        <v>372</v>
      </c>
    </row>
    <row r="570" spans="1:4" ht="12" customHeight="1">
      <c r="A570" s="16">
        <v>1020</v>
      </c>
      <c r="B570" s="17" t="s">
        <v>75</v>
      </c>
      <c r="C570" s="26">
        <f>SUM(C567:C569)*0.0765</f>
        <v>3646.602</v>
      </c>
      <c r="D570" s="26">
        <f>SUM(D567:D569)*0.0765</f>
        <v>3646.602</v>
      </c>
    </row>
    <row r="571" spans="1:4" s="15" customFormat="1" ht="12" customHeight="1">
      <c r="A571" s="21"/>
      <c r="B571" s="17" t="s">
        <v>111</v>
      </c>
      <c r="C571" s="27">
        <f>SUM(C567:C570)</f>
        <v>51314.602</v>
      </c>
      <c r="D571" s="27">
        <f>SUM(D567:D570)</f>
        <v>51314.602</v>
      </c>
    </row>
    <row r="572" spans="1:4" ht="12" customHeight="1">
      <c r="A572" s="16">
        <v>2010</v>
      </c>
      <c r="B572" s="17" t="s">
        <v>86</v>
      </c>
      <c r="C572" s="38">
        <v>28500</v>
      </c>
      <c r="D572" s="38">
        <v>28500</v>
      </c>
    </row>
    <row r="573" spans="1:4" ht="12" customHeight="1">
      <c r="A573" s="16">
        <v>2022</v>
      </c>
      <c r="B573" s="17" t="s">
        <v>91</v>
      </c>
      <c r="C573" s="18">
        <v>560</v>
      </c>
      <c r="D573" s="18">
        <v>560</v>
      </c>
    </row>
    <row r="574" spans="1:4" ht="12" customHeight="1">
      <c r="A574" s="16">
        <v>2032</v>
      </c>
      <c r="B574" s="17" t="s">
        <v>92</v>
      </c>
      <c r="C574" s="26">
        <v>2400</v>
      </c>
      <c r="D574" s="26">
        <v>2400</v>
      </c>
    </row>
    <row r="575" spans="1:4" ht="12" customHeight="1">
      <c r="A575" s="16">
        <v>2038</v>
      </c>
      <c r="B575" s="17" t="s">
        <v>253</v>
      </c>
      <c r="C575" s="38">
        <v>43500</v>
      </c>
      <c r="D575" s="38">
        <v>43500</v>
      </c>
    </row>
    <row r="576" spans="1:4" ht="12" customHeight="1">
      <c r="A576" s="16">
        <v>2048</v>
      </c>
      <c r="B576" s="17" t="s">
        <v>254</v>
      </c>
      <c r="C576" s="26">
        <v>7000</v>
      </c>
      <c r="D576" s="26">
        <v>7000</v>
      </c>
    </row>
    <row r="577" spans="1:4" ht="12" customHeight="1">
      <c r="A577" s="16">
        <v>3002</v>
      </c>
      <c r="B577" s="17" t="s">
        <v>174</v>
      </c>
      <c r="C577" s="26">
        <v>3162</v>
      </c>
      <c r="D577" s="26">
        <v>3162</v>
      </c>
    </row>
    <row r="578" spans="1:4" ht="12" customHeight="1">
      <c r="A578" s="16">
        <v>3005</v>
      </c>
      <c r="B578" s="17" t="s">
        <v>175</v>
      </c>
      <c r="C578" s="26">
        <v>1100</v>
      </c>
      <c r="D578" s="26">
        <v>1100</v>
      </c>
    </row>
    <row r="579" spans="1:4" ht="12" customHeight="1">
      <c r="A579" s="16">
        <v>3006</v>
      </c>
      <c r="B579" s="17" t="s">
        <v>126</v>
      </c>
      <c r="C579" s="18">
        <v>200</v>
      </c>
      <c r="D579" s="18">
        <v>200</v>
      </c>
    </row>
    <row r="580" spans="1:4" ht="12" customHeight="1">
      <c r="A580" s="16">
        <v>3038</v>
      </c>
      <c r="B580" s="17" t="s">
        <v>255</v>
      </c>
      <c r="C580" s="26">
        <v>750</v>
      </c>
      <c r="D580" s="26">
        <v>750</v>
      </c>
    </row>
    <row r="581" spans="1:4" s="15" customFormat="1" ht="12" customHeight="1">
      <c r="A581" s="16">
        <v>3039</v>
      </c>
      <c r="B581" s="17" t="s">
        <v>105</v>
      </c>
      <c r="C581" s="38">
        <v>12200</v>
      </c>
      <c r="D581" s="38">
        <v>12200</v>
      </c>
    </row>
    <row r="582" spans="1:4" s="15" customFormat="1" ht="12" customHeight="1">
      <c r="A582" s="16">
        <v>3040</v>
      </c>
      <c r="B582" s="17" t="s">
        <v>205</v>
      </c>
      <c r="C582" s="25">
        <v>1872</v>
      </c>
      <c r="D582" s="25">
        <v>1872</v>
      </c>
    </row>
    <row r="583" spans="1:4" s="15" customFormat="1" ht="12" customHeight="1">
      <c r="A583" s="21"/>
      <c r="B583" s="17" t="s">
        <v>119</v>
      </c>
      <c r="C583" s="27">
        <f>SUM(C572:C582)</f>
        <v>101244</v>
      </c>
      <c r="D583" s="27">
        <f>SUM(D572:D582)</f>
        <v>101244</v>
      </c>
    </row>
    <row r="584" spans="1:4" s="15" customFormat="1" ht="12" customHeight="1">
      <c r="A584" s="21">
        <v>641</v>
      </c>
      <c r="B584" s="17" t="s">
        <v>63</v>
      </c>
      <c r="C584" s="27">
        <f>SUM(C571+C583)</f>
        <v>152558.602</v>
      </c>
      <c r="D584" s="27">
        <f>SUM(D571+D583)</f>
        <v>152558.602</v>
      </c>
    </row>
    <row r="585" spans="1:4" ht="12" customHeight="1">
      <c r="A585" s="3">
        <v>645</v>
      </c>
      <c r="B585" s="20" t="s">
        <v>64</v>
      </c>
      <c r="C585" s="3" t="s">
        <v>285</v>
      </c>
      <c r="D585" s="3" t="s">
        <v>286</v>
      </c>
    </row>
    <row r="586" spans="1:4" ht="12" customHeight="1">
      <c r="A586" s="3"/>
      <c r="B586" s="20"/>
      <c r="C586" s="6" t="s">
        <v>275</v>
      </c>
      <c r="D586" s="6" t="s">
        <v>275</v>
      </c>
    </row>
    <row r="587" spans="1:4" ht="12" customHeight="1">
      <c r="A587" s="16">
        <v>1001</v>
      </c>
      <c r="B587" s="17" t="s">
        <v>72</v>
      </c>
      <c r="C587" s="26">
        <v>44770</v>
      </c>
      <c r="D587" s="26">
        <v>44770</v>
      </c>
    </row>
    <row r="588" spans="1:4" ht="12" customHeight="1">
      <c r="A588" s="16">
        <v>1002</v>
      </c>
      <c r="B588" s="17" t="s">
        <v>73</v>
      </c>
      <c r="C588" s="26">
        <v>48950</v>
      </c>
      <c r="D588" s="26">
        <v>48950</v>
      </c>
    </row>
    <row r="589" spans="1:4" s="15" customFormat="1" ht="12" customHeight="1">
      <c r="A589" s="16">
        <v>1003</v>
      </c>
      <c r="B589" s="17" t="s">
        <v>167</v>
      </c>
      <c r="C589" s="18">
        <v>285</v>
      </c>
      <c r="D589" s="18">
        <v>285</v>
      </c>
    </row>
    <row r="590" spans="1:4" ht="12" customHeight="1">
      <c r="A590" s="16">
        <v>1020</v>
      </c>
      <c r="B590" s="17" t="s">
        <v>75</v>
      </c>
      <c r="C590" s="26">
        <f>SUM(C587:C589)*0.0765</f>
        <v>7191.3825</v>
      </c>
      <c r="D590" s="26">
        <f>SUM(D587:D589)*0.0765</f>
        <v>7191.3825</v>
      </c>
    </row>
    <row r="591" spans="1:4" s="15" customFormat="1" ht="12" customHeight="1">
      <c r="A591" s="21"/>
      <c r="B591" s="17" t="s">
        <v>111</v>
      </c>
      <c r="C591" s="27">
        <f>SUM(C587:C590)</f>
        <v>101196.3825</v>
      </c>
      <c r="D591" s="27">
        <f>SUM(D587:D590)</f>
        <v>101196.3825</v>
      </c>
    </row>
    <row r="592" spans="1:4" ht="12" customHeight="1">
      <c r="A592" s="16">
        <v>2002</v>
      </c>
      <c r="B592" s="17" t="s">
        <v>78</v>
      </c>
      <c r="C592" s="26">
        <v>3000</v>
      </c>
      <c r="D592" s="26">
        <v>3000</v>
      </c>
    </row>
    <row r="593" spans="1:4" ht="12" customHeight="1">
      <c r="A593" s="16">
        <v>2003</v>
      </c>
      <c r="B593" s="17" t="s">
        <v>247</v>
      </c>
      <c r="C593" s="26">
        <v>4500</v>
      </c>
      <c r="D593" s="26">
        <v>4500</v>
      </c>
    </row>
    <row r="594" spans="1:4" ht="12" customHeight="1">
      <c r="A594" s="16">
        <v>2010</v>
      </c>
      <c r="B594" s="17" t="s">
        <v>86</v>
      </c>
      <c r="C594" s="38">
        <v>13900</v>
      </c>
      <c r="D594" s="38">
        <v>13900</v>
      </c>
    </row>
    <row r="595" spans="1:4" ht="12" customHeight="1">
      <c r="A595" s="16">
        <v>2019</v>
      </c>
      <c r="B595" s="17" t="s">
        <v>256</v>
      </c>
      <c r="C595" s="26">
        <v>5000</v>
      </c>
      <c r="D595" s="26">
        <v>5000</v>
      </c>
    </row>
    <row r="596" spans="1:4" ht="12" customHeight="1">
      <c r="A596" s="16">
        <v>2022</v>
      </c>
      <c r="B596" s="17" t="s">
        <v>91</v>
      </c>
      <c r="C596" s="11">
        <v>940</v>
      </c>
      <c r="D596" s="11">
        <v>940</v>
      </c>
    </row>
    <row r="597" spans="1:4" ht="12" customHeight="1">
      <c r="A597" s="16">
        <v>2032</v>
      </c>
      <c r="B597" s="17" t="s">
        <v>92</v>
      </c>
      <c r="C597" s="26">
        <v>4200</v>
      </c>
      <c r="D597" s="26">
        <v>4200</v>
      </c>
    </row>
    <row r="598" spans="1:4" ht="12" customHeight="1">
      <c r="A598" s="16">
        <v>2035</v>
      </c>
      <c r="B598" s="17" t="s">
        <v>94</v>
      </c>
      <c r="C598" s="26">
        <v>25000</v>
      </c>
      <c r="D598" s="26">
        <v>25000</v>
      </c>
    </row>
    <row r="599" spans="1:4" ht="12" customHeight="1">
      <c r="A599" s="16">
        <v>2036</v>
      </c>
      <c r="B599" s="17" t="s">
        <v>257</v>
      </c>
      <c r="C599" s="51">
        <v>15000</v>
      </c>
      <c r="D599" s="51">
        <v>15000</v>
      </c>
    </row>
    <row r="600" spans="1:4" ht="12" customHeight="1">
      <c r="A600" s="16">
        <v>2037</v>
      </c>
      <c r="B600" s="5" t="s">
        <v>258</v>
      </c>
      <c r="C600" s="26">
        <v>2000</v>
      </c>
      <c r="D600" s="26">
        <v>2000</v>
      </c>
    </row>
    <row r="601" spans="1:4" ht="12" customHeight="1">
      <c r="A601" s="16">
        <v>2041</v>
      </c>
      <c r="B601" s="5" t="s">
        <v>259</v>
      </c>
      <c r="C601" s="26">
        <v>7400</v>
      </c>
      <c r="D601" s="26">
        <v>7400</v>
      </c>
    </row>
    <row r="602" spans="1:4" ht="12" customHeight="1">
      <c r="A602" s="16">
        <v>2063</v>
      </c>
      <c r="B602" s="17" t="s">
        <v>260</v>
      </c>
      <c r="C602" s="18">
        <v>500</v>
      </c>
      <c r="D602" s="18">
        <v>500</v>
      </c>
    </row>
    <row r="603" spans="1:4" ht="12" customHeight="1">
      <c r="A603" s="16">
        <v>3002</v>
      </c>
      <c r="B603" s="17" t="s">
        <v>174</v>
      </c>
      <c r="C603" s="26">
        <v>3425</v>
      </c>
      <c r="D603" s="26">
        <v>3425</v>
      </c>
    </row>
    <row r="604" spans="1:4" ht="12" customHeight="1">
      <c r="A604" s="16">
        <v>3003</v>
      </c>
      <c r="B604" s="17" t="s">
        <v>102</v>
      </c>
      <c r="C604" s="26">
        <v>10300</v>
      </c>
      <c r="D604" s="26">
        <v>10300</v>
      </c>
    </row>
    <row r="605" spans="1:4" ht="12" customHeight="1">
      <c r="A605" s="16">
        <v>3005</v>
      </c>
      <c r="B605" s="17" t="s">
        <v>175</v>
      </c>
      <c r="C605" s="18">
        <v>500</v>
      </c>
      <c r="D605" s="18">
        <v>500</v>
      </c>
    </row>
    <row r="606" spans="1:4" ht="12" customHeight="1">
      <c r="A606" s="16">
        <v>3006</v>
      </c>
      <c r="B606" s="17" t="s">
        <v>126</v>
      </c>
      <c r="C606" s="26">
        <v>1100</v>
      </c>
      <c r="D606" s="26">
        <v>1100</v>
      </c>
    </row>
    <row r="607" spans="1:4" ht="12" customHeight="1">
      <c r="A607" s="16">
        <v>3038</v>
      </c>
      <c r="B607" s="17" t="s">
        <v>261</v>
      </c>
      <c r="C607" s="26">
        <v>15000</v>
      </c>
      <c r="D607" s="26">
        <v>15000</v>
      </c>
    </row>
    <row r="608" spans="1:4" s="15" customFormat="1" ht="12" customHeight="1">
      <c r="A608" s="16">
        <v>3039</v>
      </c>
      <c r="B608" s="17" t="s">
        <v>105</v>
      </c>
      <c r="C608" s="18">
        <v>500</v>
      </c>
      <c r="D608" s="18">
        <v>500</v>
      </c>
    </row>
    <row r="609" spans="1:4" s="15" customFormat="1" ht="12" customHeight="1">
      <c r="A609" s="16">
        <v>3040</v>
      </c>
      <c r="B609" s="17" t="s">
        <v>205</v>
      </c>
      <c r="C609" s="25">
        <v>2035</v>
      </c>
      <c r="D609" s="25">
        <v>2035</v>
      </c>
    </row>
    <row r="610" spans="1:4" s="15" customFormat="1" ht="12" customHeight="1">
      <c r="A610" s="16">
        <v>4001</v>
      </c>
      <c r="B610" s="17" t="s">
        <v>262</v>
      </c>
      <c r="C610" s="52">
        <v>0</v>
      </c>
      <c r="D610" s="52">
        <v>0</v>
      </c>
    </row>
    <row r="611" spans="1:4" s="15" customFormat="1" ht="12" customHeight="1">
      <c r="A611" s="21"/>
      <c r="B611" s="17" t="s">
        <v>119</v>
      </c>
      <c r="C611" s="40">
        <f>SUM(C592:C610)</f>
        <v>114300</v>
      </c>
      <c r="D611" s="40">
        <f>SUM(D592:D610)</f>
        <v>114300</v>
      </c>
    </row>
    <row r="612" spans="1:4" s="15" customFormat="1" ht="12" customHeight="1">
      <c r="A612" s="21">
        <v>645</v>
      </c>
      <c r="B612" s="17" t="s">
        <v>64</v>
      </c>
      <c r="C612" s="40">
        <f>SUM(C611+C591)</f>
        <v>215496.3825</v>
      </c>
      <c r="D612" s="40">
        <f>SUM(D611+D591)</f>
        <v>215496.3825</v>
      </c>
    </row>
    <row r="613" spans="1:4" ht="12" customHeight="1" hidden="1">
      <c r="A613" s="3">
        <v>655</v>
      </c>
      <c r="B613" s="20" t="s">
        <v>263</v>
      </c>
      <c r="C613" s="3" t="s">
        <v>285</v>
      </c>
      <c r="D613" s="3" t="s">
        <v>286</v>
      </c>
    </row>
    <row r="614" spans="1:4" ht="12" customHeight="1" hidden="1">
      <c r="A614" s="3"/>
      <c r="B614" s="20"/>
      <c r="C614" s="6" t="s">
        <v>275</v>
      </c>
      <c r="D614" s="6" t="s">
        <v>275</v>
      </c>
    </row>
    <row r="615" spans="1:4" ht="12" customHeight="1" hidden="1">
      <c r="A615" s="16">
        <v>1001</v>
      </c>
      <c r="B615" s="17" t="s">
        <v>72</v>
      </c>
      <c r="C615" s="28">
        <v>0</v>
      </c>
      <c r="D615" s="28">
        <v>0</v>
      </c>
    </row>
    <row r="616" spans="1:4" s="15" customFormat="1" ht="12" customHeight="1" hidden="1">
      <c r="A616" s="16">
        <v>1002</v>
      </c>
      <c r="B616" s="17" t="s">
        <v>73</v>
      </c>
      <c r="C616" s="28">
        <v>0</v>
      </c>
      <c r="D616" s="28">
        <v>0</v>
      </c>
    </row>
    <row r="617" spans="1:4" ht="12" customHeight="1" hidden="1">
      <c r="A617" s="16">
        <v>1020</v>
      </c>
      <c r="B617" s="17" t="s">
        <v>75</v>
      </c>
      <c r="C617" s="28">
        <v>0</v>
      </c>
      <c r="D617" s="28">
        <v>0</v>
      </c>
    </row>
    <row r="618" spans="1:4" s="15" customFormat="1" ht="12" customHeight="1" hidden="1">
      <c r="A618" s="21"/>
      <c r="B618" s="17" t="s">
        <v>111</v>
      </c>
      <c r="C618" s="29">
        <f>SUM(C615:C617)</f>
        <v>0</v>
      </c>
      <c r="D618" s="29">
        <f>SUM(D615:D617)</f>
        <v>0</v>
      </c>
    </row>
    <row r="619" spans="1:4" ht="12" customHeight="1" hidden="1">
      <c r="A619" s="16">
        <v>2001</v>
      </c>
      <c r="B619" s="17" t="s">
        <v>77</v>
      </c>
      <c r="C619" s="28">
        <v>0</v>
      </c>
      <c r="D619" s="28">
        <v>0</v>
      </c>
    </row>
    <row r="620" spans="1:4" ht="12" customHeight="1" hidden="1">
      <c r="A620" s="16">
        <v>2002</v>
      </c>
      <c r="B620" s="17" t="s">
        <v>78</v>
      </c>
      <c r="C620" s="28">
        <v>0</v>
      </c>
      <c r="D620" s="28">
        <v>0</v>
      </c>
    </row>
    <row r="621" spans="1:4" ht="12" customHeight="1" hidden="1">
      <c r="A621" s="16">
        <v>2003</v>
      </c>
      <c r="B621" s="17" t="s">
        <v>79</v>
      </c>
      <c r="C621" s="28">
        <v>0</v>
      </c>
      <c r="D621" s="28">
        <v>0</v>
      </c>
    </row>
    <row r="622" spans="1:4" ht="12" customHeight="1" hidden="1">
      <c r="A622" s="16">
        <v>2004</v>
      </c>
      <c r="B622" s="17" t="s">
        <v>80</v>
      </c>
      <c r="C622" s="28">
        <v>0</v>
      </c>
      <c r="D622" s="28">
        <v>0</v>
      </c>
    </row>
    <row r="623" spans="1:4" ht="12" customHeight="1" hidden="1">
      <c r="A623" s="16">
        <v>2005</v>
      </c>
      <c r="B623" s="17" t="s">
        <v>81</v>
      </c>
      <c r="C623" s="28">
        <v>0</v>
      </c>
      <c r="D623" s="28">
        <v>0</v>
      </c>
    </row>
    <row r="624" spans="1:4" ht="12" customHeight="1" hidden="1">
      <c r="A624" s="16">
        <v>2006</v>
      </c>
      <c r="B624" s="17" t="s">
        <v>113</v>
      </c>
      <c r="C624" s="28">
        <v>0</v>
      </c>
      <c r="D624" s="28">
        <v>0</v>
      </c>
    </row>
    <row r="625" spans="1:4" ht="12" customHeight="1" hidden="1">
      <c r="A625" s="16">
        <v>2007</v>
      </c>
      <c r="B625" s="17" t="s">
        <v>129</v>
      </c>
      <c r="C625" s="28">
        <v>0</v>
      </c>
      <c r="D625" s="28">
        <v>0</v>
      </c>
    </row>
    <row r="626" spans="1:4" ht="12" customHeight="1" hidden="1">
      <c r="A626" s="16">
        <v>2008</v>
      </c>
      <c r="B626" s="17" t="s">
        <v>85</v>
      </c>
      <c r="C626" s="28">
        <v>0</v>
      </c>
      <c r="D626" s="28">
        <v>0</v>
      </c>
    </row>
    <row r="627" spans="1:4" ht="12" customHeight="1" hidden="1">
      <c r="A627" s="16">
        <v>2009</v>
      </c>
      <c r="B627" s="17" t="s">
        <v>130</v>
      </c>
      <c r="C627" s="28">
        <v>0</v>
      </c>
      <c r="D627" s="28">
        <v>0</v>
      </c>
    </row>
    <row r="628" spans="1:4" ht="12" customHeight="1" hidden="1">
      <c r="A628" s="16">
        <v>2010</v>
      </c>
      <c r="B628" s="17" t="s">
        <v>264</v>
      </c>
      <c r="C628" s="28">
        <v>0</v>
      </c>
      <c r="D628" s="28">
        <v>0</v>
      </c>
    </row>
    <row r="629" spans="1:4" ht="12" customHeight="1" hidden="1">
      <c r="A629" s="16">
        <v>2011</v>
      </c>
      <c r="B629" s="17" t="s">
        <v>265</v>
      </c>
      <c r="C629" s="28">
        <v>0</v>
      </c>
      <c r="D629" s="28">
        <v>0</v>
      </c>
    </row>
    <row r="630" spans="1:4" ht="12" customHeight="1" hidden="1">
      <c r="A630" s="16">
        <v>2034</v>
      </c>
      <c r="B630" s="17" t="s">
        <v>116</v>
      </c>
      <c r="C630" s="28">
        <v>0</v>
      </c>
      <c r="D630" s="28">
        <v>0</v>
      </c>
    </row>
    <row r="631" spans="1:4" ht="12" customHeight="1" hidden="1">
      <c r="A631" s="16">
        <v>2035</v>
      </c>
      <c r="B631" s="17" t="s">
        <v>94</v>
      </c>
      <c r="C631" s="28">
        <v>0</v>
      </c>
      <c r="D631" s="28">
        <v>0</v>
      </c>
    </row>
    <row r="632" spans="1:4" ht="12" customHeight="1" hidden="1">
      <c r="A632" s="16">
        <v>2062</v>
      </c>
      <c r="B632" s="17" t="s">
        <v>97</v>
      </c>
      <c r="C632" s="28">
        <v>0</v>
      </c>
      <c r="D632" s="28">
        <v>0</v>
      </c>
    </row>
    <row r="633" spans="1:4" ht="12" customHeight="1" hidden="1">
      <c r="A633" s="16">
        <v>3001</v>
      </c>
      <c r="B633" s="17" t="s">
        <v>100</v>
      </c>
      <c r="C633" s="28">
        <v>0</v>
      </c>
      <c r="D633" s="28">
        <v>0</v>
      </c>
    </row>
    <row r="634" spans="1:4" ht="12" customHeight="1" hidden="1">
      <c r="A634" s="16">
        <v>3003</v>
      </c>
      <c r="B634" s="17" t="s">
        <v>102</v>
      </c>
      <c r="C634" s="28">
        <v>0</v>
      </c>
      <c r="D634" s="28">
        <v>0</v>
      </c>
    </row>
    <row r="635" spans="1:4" s="15" customFormat="1" ht="12" customHeight="1" hidden="1">
      <c r="A635" s="16">
        <v>3006</v>
      </c>
      <c r="B635" s="17" t="s">
        <v>126</v>
      </c>
      <c r="C635" s="28">
        <v>0</v>
      </c>
      <c r="D635" s="28">
        <v>0</v>
      </c>
    </row>
    <row r="636" spans="1:4" s="15" customFormat="1" ht="12" customHeight="1" hidden="1">
      <c r="A636" s="16">
        <v>4001</v>
      </c>
      <c r="B636" s="17" t="s">
        <v>266</v>
      </c>
      <c r="C636" s="28">
        <v>0</v>
      </c>
      <c r="D636" s="28">
        <v>0</v>
      </c>
    </row>
    <row r="637" spans="1:4" s="15" customFormat="1" ht="12" customHeight="1" hidden="1">
      <c r="A637" s="21"/>
      <c r="B637" s="17" t="s">
        <v>119</v>
      </c>
      <c r="C637" s="27">
        <f>SUM(C619:C636)</f>
        <v>0</v>
      </c>
      <c r="D637" s="27">
        <f>SUM(D619:D636)</f>
        <v>0</v>
      </c>
    </row>
    <row r="638" spans="1:4" s="15" customFormat="1" ht="12" customHeight="1" hidden="1">
      <c r="A638" s="21"/>
      <c r="B638" s="17" t="s">
        <v>267</v>
      </c>
      <c r="C638" s="29">
        <f>SUM(C618+C637)</f>
        <v>0</v>
      </c>
      <c r="D638" s="29">
        <f>SUM(D618+D637)</f>
        <v>0</v>
      </c>
    </row>
    <row r="639" spans="1:4" ht="12" customHeight="1" hidden="1">
      <c r="A639" s="21"/>
      <c r="C639" s="29"/>
      <c r="D639" s="29"/>
    </row>
    <row r="640" spans="1:4" ht="12" customHeight="1">
      <c r="A640" s="3">
        <v>660</v>
      </c>
      <c r="B640" s="20" t="s">
        <v>67</v>
      </c>
      <c r="C640" s="3" t="s">
        <v>285</v>
      </c>
      <c r="D640" s="3" t="s">
        <v>286</v>
      </c>
    </row>
    <row r="641" spans="1:4" ht="12" customHeight="1">
      <c r="A641" s="3"/>
      <c r="B641" s="20"/>
      <c r="C641" s="6" t="s">
        <v>275</v>
      </c>
      <c r="D641" s="6" t="s">
        <v>275</v>
      </c>
    </row>
    <row r="642" spans="1:4" s="15" customFormat="1" ht="12" customHeight="1">
      <c r="A642" s="16">
        <v>1002</v>
      </c>
      <c r="B642" s="17" t="s">
        <v>73</v>
      </c>
      <c r="C642" s="26">
        <v>3700</v>
      </c>
      <c r="D642" s="26">
        <v>3700</v>
      </c>
    </row>
    <row r="643" spans="1:4" ht="12" customHeight="1">
      <c r="A643" s="16">
        <v>1020</v>
      </c>
      <c r="B643" s="17" t="s">
        <v>75</v>
      </c>
      <c r="C643" s="26">
        <f>SUM(C640:C642)*0.0765</f>
        <v>283.05</v>
      </c>
      <c r="D643" s="26">
        <f>SUM(D640:D642)*0.0765</f>
        <v>283.05</v>
      </c>
    </row>
    <row r="644" spans="1:4" s="15" customFormat="1" ht="12" customHeight="1">
      <c r="A644" s="21"/>
      <c r="B644" s="17" t="s">
        <v>111</v>
      </c>
      <c r="C644" s="27">
        <f>SUM(C640:C643)</f>
        <v>3983.05</v>
      </c>
      <c r="D644" s="27">
        <f>SUM(D640:D643)</f>
        <v>3983.05</v>
      </c>
    </row>
    <row r="645" spans="3:4" ht="12" customHeight="1">
      <c r="C645" s="50"/>
      <c r="D645" s="50"/>
    </row>
    <row r="646" spans="1:4" ht="12" customHeight="1">
      <c r="A646" s="16">
        <v>2007</v>
      </c>
      <c r="B646" s="17" t="s">
        <v>84</v>
      </c>
      <c r="C646" s="18">
        <v>130</v>
      </c>
      <c r="D646" s="18">
        <v>130</v>
      </c>
    </row>
    <row r="647" spans="1:4" s="15" customFormat="1" ht="12" customHeight="1">
      <c r="A647" s="16">
        <v>2010</v>
      </c>
      <c r="B647" s="17" t="s">
        <v>86</v>
      </c>
      <c r="C647" s="26">
        <v>18000</v>
      </c>
      <c r="D647" s="26">
        <v>18000</v>
      </c>
    </row>
    <row r="648" spans="1:4" s="15" customFormat="1" ht="12" customHeight="1">
      <c r="A648" s="16">
        <v>3006</v>
      </c>
      <c r="B648" s="17" t="s">
        <v>126</v>
      </c>
      <c r="C648" s="18">
        <v>50</v>
      </c>
      <c r="D648" s="18">
        <v>50</v>
      </c>
    </row>
    <row r="649" spans="1:4" s="15" customFormat="1" ht="12" customHeight="1">
      <c r="A649" s="21"/>
      <c r="B649" s="17" t="s">
        <v>119</v>
      </c>
      <c r="C649" s="27">
        <f>SUM(C646:C648)</f>
        <v>18180</v>
      </c>
      <c r="D649" s="27">
        <f>SUM(D646:D648)</f>
        <v>18180</v>
      </c>
    </row>
    <row r="650" spans="1:4" s="15" customFormat="1" ht="12" customHeight="1">
      <c r="A650" s="21">
        <v>660</v>
      </c>
      <c r="B650" s="17" t="s">
        <v>67</v>
      </c>
      <c r="C650" s="27">
        <f>SUM(C644+C649)</f>
        <v>22163.05</v>
      </c>
      <c r="D650" s="27">
        <f>SUM(D644+D649)</f>
        <v>22163.05</v>
      </c>
    </row>
    <row r="651" spans="1:4" ht="12" customHeight="1">
      <c r="A651" s="3">
        <v>710</v>
      </c>
      <c r="B651" s="20" t="s">
        <v>268</v>
      </c>
      <c r="C651" s="3" t="s">
        <v>285</v>
      </c>
      <c r="D651" s="3" t="s">
        <v>286</v>
      </c>
    </row>
    <row r="652" spans="1:4" ht="12" customHeight="1">
      <c r="A652" s="3"/>
      <c r="B652" s="20" t="s">
        <v>276</v>
      </c>
      <c r="C652" s="6" t="s">
        <v>275</v>
      </c>
      <c r="D652" s="6" t="s">
        <v>275</v>
      </c>
    </row>
    <row r="653" spans="1:4" ht="12" customHeight="1">
      <c r="A653" s="16">
        <v>5024</v>
      </c>
      <c r="B653" s="17" t="s">
        <v>269</v>
      </c>
      <c r="C653" s="25">
        <v>9068</v>
      </c>
      <c r="D653" s="25">
        <v>9068</v>
      </c>
    </row>
    <row r="654" spans="1:4" ht="12" customHeight="1">
      <c r="A654" s="16">
        <v>5025</v>
      </c>
      <c r="B654" s="17" t="s">
        <v>270</v>
      </c>
      <c r="C654" s="25">
        <v>12530</v>
      </c>
      <c r="D654" s="25">
        <v>12530</v>
      </c>
    </row>
    <row r="655" spans="1:4" ht="12" customHeight="1">
      <c r="A655" s="16">
        <v>5026</v>
      </c>
      <c r="B655" s="17" t="s">
        <v>277</v>
      </c>
      <c r="C655" s="25">
        <v>80000</v>
      </c>
      <c r="D655" s="25">
        <v>80000</v>
      </c>
    </row>
    <row r="656" spans="1:4" s="15" customFormat="1" ht="12" customHeight="1">
      <c r="A656" s="21">
        <v>710</v>
      </c>
      <c r="B656" s="17" t="s">
        <v>271</v>
      </c>
      <c r="C656" s="24">
        <f>SUM(C653:C655)</f>
        <v>101598</v>
      </c>
      <c r="D656" s="24">
        <f>SUM(D653:D655)</f>
        <v>101598</v>
      </c>
    </row>
    <row r="657" spans="1:4" ht="12" customHeight="1">
      <c r="A657" s="53">
        <v>715</v>
      </c>
      <c r="B657" s="53" t="s">
        <v>69</v>
      </c>
      <c r="C657" s="3" t="s">
        <v>285</v>
      </c>
      <c r="D657" s="3" t="s">
        <v>286</v>
      </c>
    </row>
    <row r="658" spans="1:4" ht="12" customHeight="1">
      <c r="A658" s="53"/>
      <c r="B658" s="53"/>
      <c r="C658" s="6" t="s">
        <v>275</v>
      </c>
      <c r="D658" s="6" t="s">
        <v>275</v>
      </c>
    </row>
    <row r="659" spans="1:4" s="15" customFormat="1" ht="12" customHeight="1">
      <c r="A659" s="21">
        <v>4001</v>
      </c>
      <c r="B659" s="17" t="s">
        <v>272</v>
      </c>
      <c r="C659" s="4">
        <v>800000</v>
      </c>
      <c r="D659" s="4">
        <v>800000</v>
      </c>
    </row>
    <row r="660" spans="1:4" s="15" customFormat="1" ht="12" customHeight="1">
      <c r="A660" s="21"/>
      <c r="B660" s="17" t="s">
        <v>273</v>
      </c>
      <c r="C660" s="4">
        <f>SUM(C159+C179+C185+C190+C202+C216+C221+C234+C262+C285+C291+C303+C320+C342+C348+C359+C368+C411+C434+C453+C475+C483+C495+C513+C519+C525+C531+C538+C544+C564+C584+C612+C638+C650+C656+C659)</f>
        <v>9079316.344500002</v>
      </c>
      <c r="D660" s="4">
        <f>SUM(D159+D179+D185+D190+D202+D216+D221+D234+D262+D285+D291+D303+D320+D342+D348+D359+D368+D411+D434+D453+D475+D483+D495+D513+D519+D525+D531+D538+D544+D564+D584+D612+D638+D650+D656+D659)</f>
        <v>9032363.344500002</v>
      </c>
    </row>
    <row r="663" spans="1:4" ht="12" customHeight="1">
      <c r="A663" s="54"/>
      <c r="B663" s="55"/>
      <c r="C663" s="6"/>
      <c r="D663" s="6"/>
    </row>
    <row r="664" spans="1:4" ht="12" customHeight="1">
      <c r="A664" s="54"/>
      <c r="B664" s="55"/>
      <c r="C664" s="6"/>
      <c r="D664" s="6"/>
    </row>
  </sheetData>
  <printOptions horizontalCentered="1"/>
  <pageMargins left="0.17" right="0.17" top="0.75" bottom="0.2" header="0.25" footer="0.17"/>
  <pageSetup horizontalDpi="600" verticalDpi="600" orientation="landscape" scale="99" r:id="rId1"/>
  <headerFooter alignWithMargins="0">
    <oddHeader xml:space="preserve">&amp;C&amp;11Fiscal Year 2014
Proposed Budget </oddHeader>
  </headerFooter>
  <rowBreaks count="19" manualBreakCount="19">
    <brk id="44" max="5" man="1"/>
    <brk id="90" max="5" man="1"/>
    <brk id="137" max="5" man="1"/>
    <brk id="159" max="5" man="1"/>
    <brk id="202" max="5" man="1"/>
    <brk id="234" max="5" man="1"/>
    <brk id="262" max="5" man="1"/>
    <brk id="303" max="5" man="1"/>
    <brk id="342" max="5" man="1"/>
    <brk id="368" max="5" man="1"/>
    <brk id="411" max="5" man="1"/>
    <brk id="434" max="5" man="1"/>
    <brk id="453" max="5" man="1"/>
    <brk id="476" max="5" man="1"/>
    <brk id="495" max="5" man="1"/>
    <brk id="538" max="5" man="1"/>
    <brk id="584" max="5" man="1"/>
    <brk id="650" max="5" man="1"/>
    <brk id="661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michael.mcgovern</dc:creator>
  <cp:keywords/>
  <dc:description/>
  <cp:lastModifiedBy>Michael K. McGovern</cp:lastModifiedBy>
  <cp:lastPrinted>2013-04-01T20:43:55Z</cp:lastPrinted>
  <dcterms:created xsi:type="dcterms:W3CDTF">2012-07-26T18:11:27Z</dcterms:created>
  <dcterms:modified xsi:type="dcterms:W3CDTF">2013-04-08T17:41:59Z</dcterms:modified>
  <cp:category/>
  <cp:version/>
  <cp:contentType/>
  <cp:contentStatus/>
</cp:coreProperties>
</file>